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3050" activeTab="1"/>
  </bookViews>
  <sheets>
    <sheet name="项目库汇总表" sheetId="1" r:id="rId1"/>
    <sheet name="项目库明细表" sheetId="2" r:id="rId2"/>
  </sheets>
  <definedNames>
    <definedName name="_xlnm.Print_Titles" localSheetId="0">项目库汇总表!$1:5</definedName>
    <definedName name="_xlnm.Print_Area" localSheetId="1">项目库明细表!$A$1:$AO$610</definedName>
    <definedName name="_xlnm.Print_Titles" localSheetId="1">项目库明细表!$1:5</definedName>
    <definedName name="_xlnm._FilterDatabase" localSheetId="1" hidden="1">项目库明细表!$7:$639</definedName>
  </definedNames>
  <calcPr calcId="144525"/>
  <extLst/>
</workbook>
</file>

<file path=xl/sharedStrings.xml><?xml version="1.0" encoding="utf-8"?>
<sst xmlns="http://schemas.openxmlformats.org/spreadsheetml/2006/main" count="2414">
  <si>
    <t>附件1</t>
  </si>
  <si>
    <r>
      <rPr>
        <u/>
        <sz val="20"/>
        <color indexed="8"/>
        <rFont val="方正小标宋简体"/>
        <charset val="134"/>
      </rPr>
      <t>柞水县2019</t>
    </r>
    <r>
      <rPr>
        <sz val="20"/>
        <color indexed="8"/>
        <rFont val="方正小标宋简体"/>
        <charset val="134"/>
      </rPr>
      <t>年度县级脱贫攻坚项目库汇总表</t>
    </r>
  </si>
  <si>
    <t>填报单位（盖章）：柞水县扶贫局</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</si>
  <si>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</si>
  <si>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</si>
  <si>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</si>
  <si>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</si>
  <si>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</si>
  <si>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</si>
  <si>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</si>
  <si>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</si>
  <si>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</si>
  <si>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</si>
  <si>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</si>
  <si>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</si>
  <si>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</si>
  <si>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</si>
  <si>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总计</t>
  </si>
  <si>
    <t>一、产业扶贫</t>
  </si>
  <si>
    <t>1.种植养殖加工服务</t>
  </si>
  <si>
    <t>2.休闲农业与乡村旅游</t>
  </si>
  <si>
    <t>3.光伏项目</t>
  </si>
  <si>
    <t>4.生态扶贫项目</t>
  </si>
  <si>
    <t>5.其他</t>
  </si>
  <si>
    <t>二、就业扶贫</t>
  </si>
  <si>
    <t>1.外出务工补助</t>
  </si>
  <si>
    <t>2.就业创业补助</t>
  </si>
  <si>
    <t>3.就业创业培训</t>
  </si>
  <si>
    <t>4.技能培训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</si>
  <si>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</si>
  <si>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</si>
  <si>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</si>
  <si>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</si>
  <si>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</si>
  <si>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</si>
  <si>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</si>
  <si>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</si>
  <si>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</si>
  <si>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</si>
  <si>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</si>
  <si>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</si>
  <si>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3.其他教育扶贫</t>
  </si>
  <si>
    <t>六、健康扶贫</t>
  </si>
  <si>
    <t>1.参加城乡居民基本医疗保险(含大病保险)</t>
  </si>
  <si>
    <t>2.参加大病保险</t>
  </si>
  <si>
    <t>3.接受医疗救助</t>
  </si>
  <si>
    <t>4.参加其他补充医疗保险</t>
  </si>
  <si>
    <t>5.参加意外保险</t>
  </si>
  <si>
    <t>6.接受大病（地方病）救治</t>
  </si>
  <si>
    <t>七、危房改造</t>
  </si>
  <si>
    <t>农村危房改造</t>
  </si>
  <si>
    <t>八、金融扶贫</t>
  </si>
  <si>
    <t>1.扶贫小额贷款贴息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</si>
  <si>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</si>
  <si>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</si>
  <si>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</si>
  <si>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</si>
  <si>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</si>
  <si>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</si>
  <si>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</si>
  <si>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</si>
  <si>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</si>
  <si>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</si>
  <si>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</si>
  <si>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</si>
  <si>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</si>
  <si>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</si>
  <si>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</si>
  <si>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2.通生产用电</t>
  </si>
  <si>
    <t>3.通生活用电</t>
  </si>
  <si>
    <t>4.光纤宽带接入</t>
  </si>
  <si>
    <t>5.产业路</t>
  </si>
  <si>
    <t>6.其他</t>
  </si>
  <si>
    <t>十二、村公共服务</t>
  </si>
  <si>
    <t>1.规划保留的村小学改造</t>
  </si>
  <si>
    <t>2.标准化卫生室</t>
  </si>
  <si>
    <t>3.幼儿园建设</t>
  </si>
  <si>
    <t>4.村级文化活动广场</t>
  </si>
  <si>
    <t>十三、项目管理费</t>
  </si>
  <si>
    <t>扶贫局项目管理费</t>
  </si>
  <si>
    <t>附件2</t>
  </si>
  <si>
    <r>
      <rPr>
        <sz val="28"/>
        <color indexed="8"/>
        <rFont val="方正小标宋简体"/>
        <charset val="134"/>
      </rPr>
      <t>柞水县</t>
    </r>
    <r>
      <rPr>
        <u/>
        <sz val="28"/>
        <color indexed="8"/>
        <rFont val="方正小标宋简体"/>
        <charset val="134"/>
      </rPr>
      <t>2019年度</t>
    </r>
    <r>
      <rPr>
        <sz val="28"/>
        <color indexed="8"/>
        <rFont val="方正小标宋简体"/>
        <charset val="134"/>
      </rPr>
      <t xml:space="preserve">县级脱贫攻坚项目库明细表 </t>
    </r>
  </si>
  <si>
    <t>项目名称
（自定义名称）</t>
  </si>
  <si>
    <t>项目摘要
（建设内容及规模）</t>
  </si>
  <si>
    <t>项目实施地点</t>
  </si>
  <si>
    <t>规划
年度</t>
  </si>
  <si>
    <t>主管
单位</t>
  </si>
  <si>
    <t>项目
负责
人</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</si>
  <si>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</si>
  <si>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</si>
  <si>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</si>
  <si>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</si>
  <si>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</si>
  <si>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</si>
  <si>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</si>
  <si>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</si>
  <si>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</si>
  <si>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</si>
  <si>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</si>
  <si>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</si>
  <si>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</si>
  <si>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是否扶贫局下达的专项扶贫资金项目</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</si>
  <si>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</si>
  <si>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</si>
  <si>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</si>
  <si>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</si>
  <si>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</si>
  <si>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</si>
  <si>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</si>
  <si>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</si>
  <si>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</si>
  <si>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</si>
  <si>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</si>
  <si>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</si>
  <si>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</si>
  <si>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</si>
  <si>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</si>
  <si>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</si>
  <si>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</si>
  <si>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</si>
  <si>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</si>
  <si>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</si>
  <si>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</si>
  <si>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</si>
  <si>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</si>
  <si>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</si>
  <si>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</si>
  <si>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</si>
  <si>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</si>
  <si>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2020年</t>
  </si>
  <si>
    <t>2021年</t>
  </si>
  <si>
    <t>2019年金米村莲藕种植基地</t>
  </si>
  <si>
    <t>项目占地23亩，种植莲藕10000平米，并套建设生产道路等附属设施项目。</t>
  </si>
  <si>
    <t>小岭镇</t>
  </si>
  <si>
    <t>金米村</t>
  </si>
  <si>
    <t>县发改局</t>
  </si>
  <si>
    <t>李正生</t>
  </si>
  <si>
    <t>村集体经济带动、收益分红</t>
  </si>
  <si>
    <t>建成后人均年增收280元</t>
  </si>
  <si>
    <t>柞政办函〔2019〕74号</t>
  </si>
  <si>
    <t xml:space="preserve">2019年柞水窑镇木耳菌包工厂化生产线建设项目
</t>
  </si>
  <si>
    <t>续建食用菌菌包生产线一条，年产食用菌包2000万袋；新增养菌房9000㎡、办公及生活用房1500㎡；购置搅拌机、灭菌器、接种机等配套设备；完善相关附属基础工程。</t>
  </si>
  <si>
    <t>曹坪镇</t>
  </si>
  <si>
    <t>窑镇社区</t>
  </si>
  <si>
    <t>何锦漪</t>
  </si>
  <si>
    <t>通过发展产业，带动1380贫困户增收</t>
  </si>
  <si>
    <t>2019年曹坪镇“百里药谷”中药材加工厂建设项目</t>
  </si>
  <si>
    <t>一、建设内容及主要规模:该项目建设地点为柞水县曹坪镇中坪村，建设内容分为三部分；1、中药饮片初加工厂:主要是中药材粉碎、口服液、中药材提取；2、建设科技研发中心:建设600平方米的科技研发中心。3、建设2176平方米的加工厂房一幢，水、电、路等基础设施建设，建设20万伏高压变压器一座，打深水井一口，建设3.5*500米水泥道路一条及绿化配套设施。间接带动周边21个村镇种植中药材6000亩，直接带动曹坪镇中坪社255户，741人实现脱贫摘帽，人均收入205余元。</t>
  </si>
  <si>
    <t>中坪社区</t>
  </si>
  <si>
    <t>曾家斌</t>
  </si>
  <si>
    <t>通过发展产业，带动贫困户增收</t>
  </si>
  <si>
    <t>2019年曹坪镇中庙村农特产品加工包装扶贫车间项目</t>
  </si>
  <si>
    <t>（1）建设农特产品加工包装车间、仓库、展厅、电商服务站140平方米。（2）配套建设道路、给排水等配套附属设施。</t>
  </si>
  <si>
    <t>中庙村</t>
  </si>
  <si>
    <t>李先杨</t>
  </si>
  <si>
    <t>通过发展产业，带动贫困户增收530元</t>
  </si>
  <si>
    <t>2019年张坪村连翘茶示范基地</t>
  </si>
  <si>
    <t>建设连翘茶实验基地厂房2个600平米、生产设备一条。项目总投资100万元，其中一期投资50万元。</t>
  </si>
  <si>
    <t>红岩寺镇</t>
  </si>
  <si>
    <t>张家坪村</t>
  </si>
  <si>
    <t>王祖峰</t>
  </si>
  <si>
    <t>建成后人均年增收266元</t>
  </si>
  <si>
    <t>2019年柞水扶投公司凤凰镇金凤村日产10万袋黑木耳菌包生产线</t>
  </si>
  <si>
    <t>建设年产2000万袋菌包生产线，建设菌包生产加工车间5000平方米，养菌房9000平方米，办公及生活用房1500平方米，完善道路、绿化给排水，电力，通信等基础设施配套工程。</t>
  </si>
  <si>
    <t>柞水县凤凰镇</t>
  </si>
  <si>
    <t>金凤村</t>
  </si>
  <si>
    <t>伍箴铭</t>
  </si>
  <si>
    <t>预计增收617元</t>
  </si>
  <si>
    <t>柞政办函〔2019〕86号</t>
  </si>
  <si>
    <t>2019年曹坪镇中坪社区冷水鱼养殖扶持项目</t>
  </si>
  <si>
    <t>冷水鱼10万尾</t>
  </si>
  <si>
    <t>县财政局</t>
  </si>
  <si>
    <t>刘伟山</t>
  </si>
  <si>
    <t>合作社带动</t>
  </si>
  <si>
    <t>通过产业发展带动贫困户增收</t>
  </si>
  <si>
    <t>2019年曹坪镇中坪社区乌红天麻种植合作项目</t>
  </si>
  <si>
    <t>种植乌红天麻30亩</t>
  </si>
  <si>
    <t>李坤光</t>
  </si>
  <si>
    <t>村集体经济带动</t>
  </si>
  <si>
    <t>农业产业项目</t>
  </si>
  <si>
    <t>2019年营盘镇两河村冷水鱼产业发展项目</t>
  </si>
  <si>
    <t>冷水鱼养殖9万尾</t>
  </si>
  <si>
    <t>营盘镇</t>
  </si>
  <si>
    <t>两河村</t>
  </si>
  <si>
    <t>县扶贫局</t>
  </si>
  <si>
    <t>唐安民</t>
  </si>
  <si>
    <t>通过发展冷水鱼养殖9万尾，带动贫困户户均增收1000元</t>
  </si>
  <si>
    <t>柞政扶发〔2018〕90号</t>
  </si>
  <si>
    <t>2019年营盘镇北河村药材种植项目</t>
  </si>
  <si>
    <t>中药材种植400亩</t>
  </si>
  <si>
    <t>北河村</t>
  </si>
  <si>
    <t>汪世东</t>
  </si>
  <si>
    <t>通过发展中药材种植400亩，带动贫困户人均增收500元</t>
  </si>
  <si>
    <t>2019年营盘镇北河村木耳大棚建设项目</t>
  </si>
  <si>
    <t>新建木耳大棚10座</t>
  </si>
  <si>
    <t>通过发展地栽木耳5万袋，带动贫困户增收。</t>
  </si>
  <si>
    <t>柞脱组发[2019]23号</t>
  </si>
  <si>
    <t>2019年营盘镇曹店村花卉及药材种植项目</t>
  </si>
  <si>
    <t>盆栽花卉8万盆，中药材种植150亩</t>
  </si>
  <si>
    <t>曹店村</t>
  </si>
  <si>
    <t>朱余宽</t>
  </si>
  <si>
    <t>通过发展盆栽花卉8万盆，中药材种植150亩，带动贫困户人均增收800元</t>
  </si>
  <si>
    <t>2019年营盘镇丰河村药材种植项目</t>
  </si>
  <si>
    <t>丰河村</t>
  </si>
  <si>
    <t>骆朝安</t>
  </si>
  <si>
    <t>通过发展中药材种植400亩，带动贫困户人均增收800元</t>
  </si>
  <si>
    <t>2019年营盘镇秦丰村木耳大棚项目2</t>
  </si>
  <si>
    <t>新建木耳基地大棚61座11753.6平方米</t>
  </si>
  <si>
    <t>秦丰村</t>
  </si>
  <si>
    <t>吴向阳</t>
  </si>
  <si>
    <t>通过建设木耳大棚61个，促使贫困户发展木耳74万代，人均增收1000元</t>
  </si>
  <si>
    <t>柞政扶发〔2018〕90号、柞脱组发[2019]23号、柞扶发〔2019〕74号</t>
  </si>
  <si>
    <t>2019年营盘镇秦丰村木耳菌包订购项目</t>
  </si>
  <si>
    <t>订购木耳菌包81万袋</t>
  </si>
  <si>
    <t>通过发展吊袋木耳81万袋，带动贫困户人均增收1000元</t>
  </si>
  <si>
    <t>2019年营盘镇药王堂村木耳菌包订购项目</t>
  </si>
  <si>
    <t>订购木耳菌包8万袋</t>
  </si>
  <si>
    <t>药王堂村</t>
  </si>
  <si>
    <t>朱恢玲</t>
  </si>
  <si>
    <t>通过发展地栽木耳8万袋，带动贫困户人均增收300元</t>
  </si>
  <si>
    <t>柞政扶发〔2019〕57号</t>
  </si>
  <si>
    <t>2019年营盘镇龙潭村产业发展项目</t>
  </si>
  <si>
    <t>种植玄参27亩，发展羊肚菌5亩，袋料香菇5万袋建大棚18个。</t>
  </si>
  <si>
    <t>龙潭村</t>
  </si>
  <si>
    <t>彭方有</t>
  </si>
  <si>
    <t>通过种植玄参27亩，发展羊肚菌5亩，袋料香菇5万袋建大棚18个，带动贫困户人均增收900元</t>
  </si>
  <si>
    <t>柞政扶发〔2019〕42号</t>
  </si>
  <si>
    <t>2019年营盘镇营镇社区木耳产业菌包补助项目</t>
  </si>
  <si>
    <t>地栽木耳3万袋</t>
  </si>
  <si>
    <t>营镇社区</t>
  </si>
  <si>
    <t>房春华</t>
  </si>
  <si>
    <t>通过发展木耳3万袋，带动贫困户人均增收300元</t>
  </si>
  <si>
    <t>2019年营盘镇药王堂村木耳产业菌包补助项目</t>
  </si>
  <si>
    <t>地栽木耳16万袋</t>
  </si>
  <si>
    <t>通过发展木耳16万袋，带动贫困户人均增收800元</t>
  </si>
  <si>
    <t>2019年营盘镇龙潭村木耳产业菌包补助项目</t>
  </si>
  <si>
    <t>地栽木耳6万袋</t>
  </si>
  <si>
    <t>通过发展木耳6万袋，带动贫困户人均增收800元</t>
  </si>
  <si>
    <t>2019年乾佑街办车家河村木耳基地大棚建设项目</t>
  </si>
  <si>
    <t>新建木耳基地大棚22座4554平方米</t>
  </si>
  <si>
    <t>乾佑
街办</t>
  </si>
  <si>
    <t>车家河村</t>
  </si>
  <si>
    <t>韩祖东</t>
  </si>
  <si>
    <t>通过木耳基地大棚建设项目，带动199户贫困户脱贫增收</t>
  </si>
  <si>
    <t>柞政扶发〔2018〕90号、柞脱组发[2019]23号、柞扶发〔2019〕75号</t>
  </si>
  <si>
    <t>农业农村局</t>
  </si>
  <si>
    <t>2019年乾佑街办车家河村木耳产业项目</t>
  </si>
  <si>
    <t>吊袋木耳栽培袋数31万袋</t>
  </si>
  <si>
    <t>通过发展木耳产业项目，带动199户贫困户脱贫增收</t>
  </si>
  <si>
    <t>2019年乾佑街办什家湾村木耳基地大棚建设项目</t>
  </si>
  <si>
    <t>新建木耳基地大棚31座10152平方米</t>
  </si>
  <si>
    <t>什家湾村</t>
  </si>
  <si>
    <t>周志勇</t>
  </si>
  <si>
    <t>通过木耳基地大棚建设项目，带动40户贫困户脱贫增收</t>
  </si>
  <si>
    <t>柞政扶发〔2018〕90号、柞脱组发[2019]23号</t>
  </si>
  <si>
    <t>2019年乾佑街办什家湾村木耳产业项目</t>
  </si>
  <si>
    <t>吊袋木耳栽培袋数70万袋，地栽木耳,15万袋</t>
  </si>
  <si>
    <t>通过发展木耳产业项目，带动40户贫困户脱贫增收</t>
  </si>
  <si>
    <t>柞政扶发〔2018〕90号、柞政扶发〔2019〕32号</t>
  </si>
  <si>
    <t>2019年乾佑街办梨园村木耳产业项目</t>
  </si>
  <si>
    <t>吊袋木耳18万袋</t>
  </si>
  <si>
    <t>梨园村</t>
  </si>
  <si>
    <t>方有涛</t>
  </si>
  <si>
    <t>25</t>
  </si>
  <si>
    <t>57</t>
  </si>
  <si>
    <t>通过发展木耳产业项目，带动25户贫困户脱贫增收</t>
  </si>
  <si>
    <t>柞政扶发〔2019〕57、32号</t>
  </si>
  <si>
    <t>2019年乾佑街办马房子村木耳产业项目</t>
  </si>
  <si>
    <t>地栽木耳11万袋</t>
  </si>
  <si>
    <t>马房子村</t>
  </si>
  <si>
    <t>张学斌</t>
  </si>
  <si>
    <t>108</t>
  </si>
  <si>
    <t>239</t>
  </si>
  <si>
    <t>通过发展木耳产业项目，带动108户贫困户脱贫增收</t>
  </si>
  <si>
    <t>柞政扶发〔2019〕56、57号</t>
  </si>
  <si>
    <t>2019年乾佑街办车家河村木耳产业项目1</t>
  </si>
  <si>
    <t>木耳栽培袋数38万袋</t>
  </si>
  <si>
    <t>2019年乾佑街办马房子村木耳产业项目1</t>
  </si>
  <si>
    <t>地栽木耳13.096万袋</t>
  </si>
  <si>
    <t>2019年乾佑街办石镇社区资产收益项目</t>
  </si>
  <si>
    <t>入股到柞水县村镇供水公司，享受资产收益分红</t>
  </si>
  <si>
    <t>石镇社区</t>
  </si>
  <si>
    <t>张春</t>
  </si>
  <si>
    <t>通过发展连翘种植项目，带动24户贫困户脱贫增收</t>
  </si>
  <si>
    <t>2019年乾佑街办北关社区魔芋种植项目</t>
  </si>
  <si>
    <t>种植魔芋30亩</t>
  </si>
  <si>
    <t>北关社区</t>
  </si>
  <si>
    <t>卢功明</t>
  </si>
  <si>
    <t>14</t>
  </si>
  <si>
    <t>19</t>
  </si>
  <si>
    <t>通过发展连翘种植项目，带动14户贫困户脱贫增收</t>
  </si>
  <si>
    <t>2019年下梁镇老庵寺村袋料香菇项目</t>
  </si>
  <si>
    <t>建设大棚157个</t>
  </si>
  <si>
    <t>下梁镇</t>
  </si>
  <si>
    <t>老庵寺村</t>
  </si>
  <si>
    <t>余方学</t>
  </si>
  <si>
    <t>通过发展袋料香菇30万袋，建设大棚157个带动132户贫困户增收1400元</t>
  </si>
  <si>
    <t>柞政扶发〔2018〕90号文件</t>
  </si>
  <si>
    <t>2019年下梁镇西川村吊袋木耳大棚项目</t>
  </si>
  <si>
    <t>建设木耳大棚108个</t>
  </si>
  <si>
    <t>西川村</t>
  </si>
  <si>
    <t>何照林</t>
  </si>
  <si>
    <t>通过购买吊袋木耳大棚建设108个，带动贫困户户增收600元</t>
  </si>
  <si>
    <t>2019年下梁镇西川村木耳产业项目</t>
  </si>
  <si>
    <t>购买吊袋木耳15万袋，地栽木耳5万袋</t>
  </si>
  <si>
    <t>通过购买吊袋木耳15万袋、地栽木耳5万袋，带动贫困户户增收1200元</t>
  </si>
  <si>
    <t>2019年下梁镇金盆村产业发展项目</t>
  </si>
  <si>
    <t>100亩林下经济（桃树种植）</t>
  </si>
  <si>
    <t>金盆村</t>
  </si>
  <si>
    <t>朱正红</t>
  </si>
  <si>
    <t>通过发展地栽木耳18万袋，带动134户贫困户增收</t>
  </si>
  <si>
    <t>柞扶发〔2019〕56号文件</t>
  </si>
  <si>
    <t>2019年下梁镇胜利村花卉产业发展项目</t>
  </si>
  <si>
    <t>发展盆栽花卉10万盆</t>
  </si>
  <si>
    <t>胜利村</t>
  </si>
  <si>
    <t>王金富</t>
  </si>
  <si>
    <t>通过发展盆栽花卉10万盆带动贫苦户增收800元</t>
  </si>
  <si>
    <t>2019年下梁镇石瓮社区草莓采摘园建设项目</t>
  </si>
  <si>
    <t>新建草莓采摘园20亩,新建草莓大棚12个。</t>
  </si>
  <si>
    <t>石瓮社区</t>
  </si>
  <si>
    <t>张国学</t>
  </si>
  <si>
    <t>通过新建草莓采摘园20亩，新建草莓大棚带动105户贫困户增收</t>
  </si>
  <si>
    <t>柞扶发〔2019〕57号</t>
  </si>
  <si>
    <t>2019年下梁镇四新村秋季香菇及大棚建设项目</t>
  </si>
  <si>
    <t>发展秋季香菇20万袋，建大棚15个。</t>
  </si>
  <si>
    <t>四新村</t>
  </si>
  <si>
    <t>杜鹏</t>
  </si>
  <si>
    <t>通过发展秋季香菇20万袋，建设大棚15个，带动164户贫困户增收</t>
  </si>
  <si>
    <t>柞扶发〔2019〕42号</t>
  </si>
  <si>
    <t>2019年下梁镇新合村产业种植项目</t>
  </si>
  <si>
    <t>食品加工厂、红豆杉等项目</t>
  </si>
  <si>
    <t>新合村</t>
  </si>
  <si>
    <t>邓玉安</t>
  </si>
  <si>
    <t>通过发展食品加工厂、红豆杉等项目，带动38户贫困户增收</t>
  </si>
  <si>
    <t>柞扶发〔2019〕56号</t>
  </si>
  <si>
    <t>2019年下梁镇西川村木耳产业菌包订购项目</t>
  </si>
  <si>
    <t>购买吊袋木耳23.82万袋</t>
  </si>
  <si>
    <t>通过购买吊带木耳23.82万袋，带动贫困户户增收1200元</t>
  </si>
  <si>
    <t>2019年下梁镇沙坪社区豆制品加工项目</t>
  </si>
  <si>
    <t>豆制品加工厂房1200平方米、豆腐干20万袋</t>
  </si>
  <si>
    <t>沙坪社区</t>
  </si>
  <si>
    <t>冯道顺</t>
  </si>
  <si>
    <t>通过发展豆制品加工厂房1200平方米、豆腐干20万袋，带动80户贫困户增收</t>
  </si>
  <si>
    <t>2019年下梁镇明星社区酒坊建设项目</t>
  </si>
  <si>
    <t>酒坊占地1.2亩、年产粮食酒3万斤</t>
  </si>
  <si>
    <t>明星社区</t>
  </si>
  <si>
    <t>华勇</t>
  </si>
  <si>
    <t>通过建设酒坊占地1.2亩、年产粮食酒3万斤，带动69户贫困户增收</t>
  </si>
  <si>
    <t>2019年下梁镇老庵寺村香菇深加工综合利用项目</t>
  </si>
  <si>
    <t>老庵寺村香菇深加工综合利用</t>
  </si>
  <si>
    <t>朱洁</t>
  </si>
  <si>
    <t>通过产业发展带动扶贫</t>
  </si>
  <si>
    <t>带动贫困户增收</t>
  </si>
  <si>
    <t>柞扶函〔2019〕21号</t>
  </si>
  <si>
    <t>2019年小岭镇金米村木耳基地大棚产业发展项目</t>
  </si>
  <si>
    <t>新建木耳基地大棚52座15240平方米</t>
  </si>
  <si>
    <t>江百川</t>
  </si>
  <si>
    <t>村集体经济产业带动</t>
  </si>
  <si>
    <r>
      <rPr>
        <sz val="12"/>
        <rFont val="宋体"/>
        <charset val="134"/>
      </rPr>
      <t>通过村集体经济木耳产业带动</t>
    </r>
    <r>
      <rPr>
        <b/>
        <sz val="12"/>
        <rFont val="宋体"/>
        <charset val="134"/>
      </rPr>
      <t>133</t>
    </r>
    <r>
      <rPr>
        <sz val="12"/>
        <rFont val="宋体"/>
        <charset val="134"/>
      </rPr>
      <t>贫困户增收</t>
    </r>
  </si>
  <si>
    <r>
      <rPr>
        <sz val="12"/>
        <rFont val="宋体"/>
        <charset val="134"/>
      </rPr>
      <t>柞政扶发〔2018〕90号、柞脱组发[2019]23号、</t>
    </r>
    <r>
      <rPr>
        <sz val="12"/>
        <color indexed="10"/>
        <rFont val="宋体"/>
        <charset val="134"/>
      </rPr>
      <t>柞扶发（2019）75号</t>
    </r>
  </si>
  <si>
    <t>2019年小岭镇岭丰村地栽木耳产业发展项目1</t>
  </si>
  <si>
    <t>新建地栽木耳20万袋</t>
  </si>
  <si>
    <t>岭丰村</t>
  </si>
  <si>
    <t>吴建国</t>
  </si>
  <si>
    <t>通过村集体经济木耳产业带动104贫困户增收</t>
  </si>
  <si>
    <t>2019年小岭镇金米村木耳产业发展项目</t>
  </si>
  <si>
    <t>吊袋木耳栽培袋数106万袋，地栽木耳50万袋</t>
  </si>
  <si>
    <t>柞政扶发〔2018〕90号、柞政扶发〔2019〕42号</t>
  </si>
  <si>
    <t>2019年小岭镇罗庄社区地栽木耳产业发展项目1</t>
  </si>
  <si>
    <t>新建地栽木耳21万袋</t>
  </si>
  <si>
    <t>罗庄社区</t>
  </si>
  <si>
    <t>朱忠印</t>
  </si>
  <si>
    <r>
      <rPr>
        <sz val="12"/>
        <rFont val="宋体"/>
        <charset val="134"/>
      </rPr>
      <t>通过村集体经济木耳产业带动</t>
    </r>
    <r>
      <rPr>
        <b/>
        <sz val="12"/>
        <rFont val="宋体"/>
        <charset val="134"/>
      </rPr>
      <t>197</t>
    </r>
    <r>
      <rPr>
        <sz val="12"/>
        <rFont val="宋体"/>
        <charset val="134"/>
      </rPr>
      <t>贫困户增收</t>
    </r>
  </si>
  <si>
    <t>2019年小岭镇李砭村木耳产业发展项目1</t>
  </si>
  <si>
    <t>新建地栽木耳8万袋</t>
  </si>
  <si>
    <t>李砭村</t>
  </si>
  <si>
    <t>刘作斌</t>
  </si>
  <si>
    <t>通过村集体经济木耳产业带动152贫困户增收</t>
  </si>
  <si>
    <t>2019年小岭镇常湾村木耳产业发展项目1</t>
  </si>
  <si>
    <t>新建地栽木耳16万袋</t>
  </si>
  <si>
    <t>常湾村</t>
  </si>
  <si>
    <t>党闯政</t>
  </si>
  <si>
    <r>
      <rPr>
        <sz val="12"/>
        <rFont val="宋体"/>
        <charset val="134"/>
      </rPr>
      <t>通过村集体经济木耳产业带动</t>
    </r>
    <r>
      <rPr>
        <b/>
        <sz val="12"/>
        <rFont val="宋体"/>
        <charset val="134"/>
      </rPr>
      <t>314</t>
    </r>
    <r>
      <rPr>
        <sz val="12"/>
        <rFont val="宋体"/>
        <charset val="134"/>
      </rPr>
      <t>贫困户增收</t>
    </r>
  </si>
  <si>
    <t>2019年小岭镇常湾村中药材种植项目</t>
  </si>
  <si>
    <t>新建中药材玄参120亩</t>
  </si>
  <si>
    <r>
      <rPr>
        <sz val="12"/>
        <rFont val="宋体"/>
        <charset val="134"/>
      </rPr>
      <t>通过村集体经济中药材产业带动</t>
    </r>
    <r>
      <rPr>
        <b/>
        <sz val="12"/>
        <rFont val="宋体"/>
        <charset val="134"/>
      </rPr>
      <t>154</t>
    </r>
    <r>
      <rPr>
        <sz val="12"/>
        <rFont val="宋体"/>
        <charset val="134"/>
      </rPr>
      <t>贫困户增收</t>
    </r>
  </si>
  <si>
    <t>2019年小岭镇金米村产业发展项目</t>
  </si>
  <si>
    <t>新建中药材（玄参、菊花、七药）观光产业园30亩</t>
  </si>
  <si>
    <t>通过村集体经济中药材产业带动103贫困户增收</t>
  </si>
  <si>
    <t>2019年小岭镇岭丰村地栽木耳产业发展项目2</t>
  </si>
  <si>
    <t>新建地栽木耳20万袋资金续拨</t>
  </si>
  <si>
    <t>2019年小岭镇罗庄社区地栽木耳产业发展项目2</t>
  </si>
  <si>
    <t>新建地栽木耳21万袋资金续拨</t>
  </si>
  <si>
    <t>2019年小岭镇李砭村木耳产业发展项目2</t>
  </si>
  <si>
    <t>新建地栽木耳7.84万袋资金续拨</t>
  </si>
  <si>
    <t>2019年小岭镇常湾村木耳产业发展项目2</t>
  </si>
  <si>
    <t>扩建地栽木耳至24.752万袋资金续拨</t>
  </si>
  <si>
    <t>2019年小岭镇金米村产业园区木耳智能大棚项目</t>
  </si>
  <si>
    <t>新建木耳智能大棚3个12960平方米</t>
  </si>
  <si>
    <r>
      <rPr>
        <sz val="12"/>
        <rFont val="宋体"/>
        <charset val="134"/>
      </rPr>
      <t>通过村集体经济木耳产业带动</t>
    </r>
    <r>
      <rPr>
        <b/>
        <sz val="12"/>
        <rFont val="宋体"/>
        <charset val="134"/>
      </rPr>
      <t>385</t>
    </r>
    <r>
      <rPr>
        <sz val="12"/>
        <rFont val="宋体"/>
        <charset val="134"/>
      </rPr>
      <t>贫困户增收</t>
    </r>
  </si>
  <si>
    <t>柞扶发（2019）76号</t>
  </si>
  <si>
    <t>2019年新建凤凰镇清水村木耳大棚</t>
  </si>
  <si>
    <t>2019年新建凤凰镇清水村木耳大棚55座15376平方米</t>
  </si>
  <si>
    <t>凤凰镇</t>
  </si>
  <si>
    <t>清水村</t>
  </si>
  <si>
    <t>汪学明</t>
  </si>
  <si>
    <t>发展吊袋木耳，促进贫困户增收</t>
  </si>
  <si>
    <t>通过发展吊袋木耳，带动84户贫困户增收</t>
  </si>
  <si>
    <t>柞扶发〔2018〕90号、柞脱组发[2019]23号</t>
  </si>
  <si>
    <t>县农业农村局</t>
  </si>
  <si>
    <t>2019年清水村购买木耳菌包</t>
  </si>
  <si>
    <t>吊袋木耳107万袋</t>
  </si>
  <si>
    <t>带动贫困户发展木耳产业增收</t>
  </si>
  <si>
    <t>带动84户贫困户增收</t>
  </si>
  <si>
    <t>柞扶发〔2018〕90号</t>
  </si>
  <si>
    <t>2019年凤凰镇龙潭村购买木耳菌包</t>
  </si>
  <si>
    <t>地栽木耳40万袋</t>
  </si>
  <si>
    <t>何降玲</t>
  </si>
  <si>
    <t>带动121户贫困户增收</t>
  </si>
  <si>
    <t>柞扶发〔2018〕90号、柞政扶发[2019]32号</t>
  </si>
  <si>
    <t>2019年双河村购买木耳菌包</t>
  </si>
  <si>
    <t>双河村</t>
  </si>
  <si>
    <t>王治琴</t>
  </si>
  <si>
    <t>带动147户贫困户增收</t>
  </si>
  <si>
    <t>2019年皂河村购买木耳菌包</t>
  </si>
  <si>
    <t>地栽木耳80万袋</t>
  </si>
  <si>
    <t>皂河村</t>
  </si>
  <si>
    <t>何乐贵</t>
  </si>
  <si>
    <t>带动172户贫困户增收</t>
  </si>
  <si>
    <t>2019年金凤村中药材种植项目</t>
  </si>
  <si>
    <t>种植苍术60亩</t>
  </si>
  <si>
    <t>魏玉玲</t>
  </si>
  <si>
    <t>通过产业扶贫带动贫困户增收</t>
  </si>
  <si>
    <t>带动76户贫困户增收</t>
  </si>
  <si>
    <t>2019年清水村购买木耳菌包补助</t>
  </si>
  <si>
    <t>发展吊袋、地栽木耳105.96万袋</t>
  </si>
  <si>
    <t>2019年宽坪村购买木耳菌包补助</t>
  </si>
  <si>
    <t>地栽木耳11.916万袋</t>
  </si>
  <si>
    <t>宽坪村</t>
  </si>
  <si>
    <t>匡丕海</t>
  </si>
  <si>
    <t>带动45户贫困户增收</t>
  </si>
  <si>
    <t>2019年桃园村购买木耳菌包补助</t>
  </si>
  <si>
    <t>地栽木耳14.98万袋</t>
  </si>
  <si>
    <t>桃园村</t>
  </si>
  <si>
    <t>孟辉</t>
  </si>
  <si>
    <t>带动18户贫困户增收</t>
  </si>
  <si>
    <t>2019年金凤村购买木耳菌包补助</t>
  </si>
  <si>
    <t>地栽木耳32.588万袋</t>
  </si>
  <si>
    <t>带动17户贫困户增收</t>
  </si>
  <si>
    <t>2019年大寺沟村购买木耳菌包补助</t>
  </si>
  <si>
    <t>地栽木耳4.804万袋</t>
  </si>
  <si>
    <t>大寺沟村</t>
  </si>
  <si>
    <t>张德成</t>
  </si>
  <si>
    <t>带动31户贫困户增收</t>
  </si>
  <si>
    <t>2019年凤街社区购买木耳菌包补助</t>
  </si>
  <si>
    <t>地栽木耳4.3万袋</t>
  </si>
  <si>
    <t>凤街社区</t>
  </si>
  <si>
    <t>黄让平</t>
  </si>
  <si>
    <t>带动15户贫困户增收</t>
  </si>
  <si>
    <t>2019年党台村木耳大棚项目</t>
  </si>
  <si>
    <t>新建木耳基地大棚55座17336平方米</t>
  </si>
  <si>
    <t>杏坪镇</t>
  </si>
  <si>
    <t>党台村</t>
  </si>
  <si>
    <t>邓有军</t>
  </si>
  <si>
    <t>产业带动扶贫</t>
  </si>
  <si>
    <t>通过发展木耳产业带动户贫困户增收</t>
  </si>
  <si>
    <t>2019年杏坪社区木耳大棚项目</t>
  </si>
  <si>
    <t>新建木耳基地大棚72座17084平方米</t>
  </si>
  <si>
    <t>杏坪社区</t>
  </si>
  <si>
    <t>孔祥力</t>
  </si>
  <si>
    <t>通过发展产业带动45户贫困户增收</t>
  </si>
  <si>
    <t>2019年肖台村木耳大棚项目</t>
  </si>
  <si>
    <t>新建木耳基地大棚50座15154平方米</t>
  </si>
  <si>
    <t>肖台村</t>
  </si>
  <si>
    <t>杜福旺</t>
  </si>
  <si>
    <t>通过发展产业带动159户贫困户增收</t>
  </si>
  <si>
    <t>2019年党台村吊袋木耳项目</t>
  </si>
  <si>
    <t>吊袋木耳栽培袋数110万袋</t>
  </si>
  <si>
    <t>通过发展产业带动84户贫困户增收</t>
  </si>
  <si>
    <t>2019年杏坪社区吊袋木耳项目</t>
  </si>
  <si>
    <t>2019年肖台村吊袋及地栽木耳项目</t>
  </si>
  <si>
    <t>吊袋木耳栽培袋数100万袋，地栽木耳46万袋</t>
  </si>
  <si>
    <t>2019年油房村千头生猪养殖项目</t>
  </si>
  <si>
    <t>猪场建设及生猪养殖1000头</t>
  </si>
  <si>
    <t>油房村</t>
  </si>
  <si>
    <t>郭贞贵</t>
  </si>
  <si>
    <t>通过发展产业带动151户贫困户增收</t>
  </si>
  <si>
    <t>2019年杏坪镇天埫村产业项目</t>
  </si>
  <si>
    <t>中华蜂200笼</t>
  </si>
  <si>
    <t>天埫村</t>
  </si>
  <si>
    <t>王会亮</t>
  </si>
  <si>
    <t>通过发展产业带动112户贫困户增收</t>
  </si>
  <si>
    <t>2019年腰庄村服装加工项目</t>
  </si>
  <si>
    <t>服装加工</t>
  </si>
  <si>
    <t>腰庄村</t>
  </si>
  <si>
    <t>饶顺海</t>
  </si>
  <si>
    <t>通过发展产业带动35户贫困户增收</t>
  </si>
  <si>
    <t>2019年晨光村中药材种植项目</t>
  </si>
  <si>
    <t>中药材种植200亩</t>
  </si>
  <si>
    <t>晨光村</t>
  </si>
  <si>
    <t>章明义</t>
  </si>
  <si>
    <t>通过发展产业带动34户贫困户增收</t>
  </si>
  <si>
    <t>2019年杏坪镇柴庄社区种植构树项目</t>
  </si>
  <si>
    <t>新建构树300亩，散鸡养殖5000只</t>
  </si>
  <si>
    <t>柴庄社区</t>
  </si>
  <si>
    <t>谈为印</t>
  </si>
  <si>
    <t>通过发展产业带动21户贫困户增收</t>
  </si>
  <si>
    <t>2019年天埫村构树种植项目</t>
  </si>
  <si>
    <t>新增种植构树100亩</t>
  </si>
  <si>
    <t>通过发展木耳产业带动145户贫困户增收</t>
  </si>
  <si>
    <t>2019年天埫村中华蜂养殖项目</t>
  </si>
  <si>
    <t>中华蜂养殖110箱</t>
  </si>
  <si>
    <t>2019年杏坪社区艾叶种植项目</t>
  </si>
  <si>
    <t>艾叶种植100亩</t>
  </si>
  <si>
    <t>通过发展产业带动231户贫困户增收</t>
  </si>
  <si>
    <t>2019年中山村中药材种植项目</t>
  </si>
  <si>
    <t>种植玄参270亩</t>
  </si>
  <si>
    <t>中山村</t>
  </si>
  <si>
    <t>鲍堂文</t>
  </si>
  <si>
    <t>通过发展产业带动134户贫困户增收</t>
  </si>
  <si>
    <t>2019年中台村茶园建设项目</t>
  </si>
  <si>
    <t>扩建茶叶园500亩</t>
  </si>
  <si>
    <t>中台村</t>
  </si>
  <si>
    <t>刘久明</t>
  </si>
  <si>
    <t>通过发展产业带动138户贫困户增收</t>
  </si>
  <si>
    <t>2019年杏坪镇党台村木耳产业菌包补助项目</t>
  </si>
  <si>
    <t>吊袋木耳112.72万袋</t>
  </si>
  <si>
    <t>产业扶持</t>
  </si>
  <si>
    <t>2019年杏坪镇杏坪社区木耳产业菌包补助项目</t>
  </si>
  <si>
    <t>吊袋木耳115.6万袋</t>
  </si>
  <si>
    <t>带动47户贫困户增收</t>
  </si>
  <si>
    <t>2019年杏坪镇肖台村木耳产业菌包补助项目</t>
  </si>
  <si>
    <t>购买吊袋木耳菌包130.884万袋</t>
  </si>
  <si>
    <t>王大莲</t>
  </si>
  <si>
    <t>带动159户贫困户增收</t>
  </si>
  <si>
    <t>2019年红岩寺镇大沙河村中药材（连翘）项目</t>
  </si>
  <si>
    <t>新发展种植中药材（连翘）种植50亩</t>
  </si>
  <si>
    <t>大沙河村</t>
  </si>
  <si>
    <t>伍箴刚</t>
  </si>
  <si>
    <t>村集体经济带动贫困户增收</t>
  </si>
  <si>
    <t>村集体经济通过发展中药材种植带动148户贫困户增收</t>
  </si>
  <si>
    <t>2019年红岩寺镇红安村中药材苍术、黄精育苗基地续建项目</t>
  </si>
  <si>
    <t>育苗、种植苍术、黄精中药材200亩；新建500平米彩钢库房</t>
  </si>
  <si>
    <t>红安村</t>
  </si>
  <si>
    <t>陈付贵</t>
  </si>
  <si>
    <t>村集体经济通过发展中药材种植带动105户贫困户增收</t>
  </si>
  <si>
    <t>2019年红岩寺镇大沙河村中药材玄参种植项目</t>
  </si>
  <si>
    <t>种植玄参100亩</t>
  </si>
  <si>
    <t>村集体经济通过发展中药材种植带动125户贫困户增收</t>
  </si>
  <si>
    <t>2019年瓦房口镇大河村中药材种植及生猪养殖项目</t>
  </si>
  <si>
    <t>种植连翘150亩，黄芩50亩生猪养殖200头</t>
  </si>
  <si>
    <t>瓦房口镇</t>
  </si>
  <si>
    <t>大河村</t>
  </si>
  <si>
    <t>张彩霞</t>
  </si>
  <si>
    <t>通过中药产业发展项目实施带动贫困户增收1000元</t>
  </si>
  <si>
    <t>柞扶发〔2019〕42号文件</t>
  </si>
  <si>
    <t>2019年瓦房口镇金星村地栽木耳项目</t>
  </si>
  <si>
    <t>续建地栽木耳10万袋</t>
  </si>
  <si>
    <t>金星村</t>
  </si>
  <si>
    <t>蔡庸哲</t>
  </si>
  <si>
    <t>通过木耳产业发展项目实施带动贫困户增收500元</t>
  </si>
  <si>
    <t>2019年瓦房口镇金台村大棚蔬菜项目</t>
  </si>
  <si>
    <t>新发展大棚蔬菜10亩</t>
  </si>
  <si>
    <t>金台村</t>
  </si>
  <si>
    <t>徐家文</t>
  </si>
  <si>
    <t>通过大棚蔬菜种植带动169户贫困户增收300元</t>
  </si>
  <si>
    <t>2019年瓦房口镇街垣社区木耳产业菌包补助项目</t>
  </si>
  <si>
    <t>大棚吊袋木耳34.2132万袋</t>
  </si>
  <si>
    <t>街垣社区</t>
  </si>
  <si>
    <t>李莉</t>
  </si>
  <si>
    <t>通过菌包补助项目促进贫困户发展，带动增收</t>
  </si>
  <si>
    <t>2019年瓦房口镇金星村木耳产业菌包补助项目</t>
  </si>
  <si>
    <t>地载木耳16万袋</t>
  </si>
  <si>
    <t>通过菌包补助项目促进贫困户发展，带动增收200元</t>
  </si>
  <si>
    <t>2019年瓦房口镇磨沟村木耳产业菌包补助项目</t>
  </si>
  <si>
    <t>大棚吊袋木耳32.4177万袋</t>
  </si>
  <si>
    <t>磨沟村</t>
  </si>
  <si>
    <t>肖世荣</t>
  </si>
  <si>
    <t>2019年瓦房口镇马家台村木耳产业菌包补助项目</t>
  </si>
  <si>
    <t>地栽木耳4.04万袋</t>
  </si>
  <si>
    <t>马家台村</t>
  </si>
  <si>
    <t>谢存华</t>
  </si>
  <si>
    <t>2019年瓦房口镇金台村木耳产业菌包补助项目</t>
  </si>
  <si>
    <t>大棚吊袋木耳60.052万袋</t>
  </si>
  <si>
    <t>2019年瓦房口镇金台村大棚建设项目</t>
  </si>
  <si>
    <t>新建木耳基地大棚43座9864平方米</t>
  </si>
  <si>
    <t>通过大棚建设促进发展吊袋木耳项目</t>
  </si>
  <si>
    <t>柞扶发〔2018〕90号、柞脱组发[2019]23号、柞扶发〔2019〕75号</t>
  </si>
  <si>
    <t>2019年瓦房口镇老庄村村大棚建设项目</t>
  </si>
  <si>
    <t>新建木耳基地大棚40座13230平方米</t>
  </si>
  <si>
    <t>老庄村</t>
  </si>
  <si>
    <t>王国政</t>
  </si>
  <si>
    <t>2019年瓦房口镇街垣社区大棚建设项目</t>
  </si>
  <si>
    <t>新建木耳基地大棚14座5200平方米</t>
  </si>
  <si>
    <t>2019年瓦房口镇金台村木耳栽培项目</t>
  </si>
  <si>
    <t>吊袋木耳栽培袋数69万袋</t>
  </si>
  <si>
    <t>通过发展吊袋木耳项目带动169户贫困户增收500元</t>
  </si>
  <si>
    <t>柞扶发〔2018〕90号文件</t>
  </si>
  <si>
    <t>2019年瓦房口镇老庄村木耳栽培项目</t>
  </si>
  <si>
    <t>吊袋木耳栽培袋数90万袋，地栽木耳8万袋</t>
  </si>
  <si>
    <t>通过发展吊袋木耳项目带动116户贫困户增收500元</t>
  </si>
  <si>
    <t>柞扶发〔2019〕32号文件</t>
  </si>
  <si>
    <t>2019年瓦房口镇街垣社区木耳栽培项目</t>
  </si>
  <si>
    <t>地栽木耳8万袋</t>
  </si>
  <si>
    <t>通过发展吊袋木耳项目带动153户贫困户增收500元</t>
  </si>
  <si>
    <t>2019年瓦房口镇金星村木耳栽培项目</t>
  </si>
  <si>
    <t>通过发展地栽木耳项目带动121户贫困户增收300元</t>
  </si>
  <si>
    <t>2019年瓦房口镇磨沟村中药材种植项目</t>
  </si>
  <si>
    <t>中药材种植120亩，发展大棚木耳菌包32.4177万袋，发展烤烟种植52亩。</t>
  </si>
  <si>
    <t>通过中药材种植项目带动贫困户增收500元</t>
  </si>
  <si>
    <t>2019年瓦房口镇颜家庄村中药材种植项目</t>
  </si>
  <si>
    <t>中药材种植100亩</t>
  </si>
  <si>
    <t>颜家庄村</t>
  </si>
  <si>
    <t>蔡桂娥</t>
  </si>
  <si>
    <t>2019年曹坪镇马房湾村木耳产业菌包补助项目</t>
  </si>
  <si>
    <t>吊袋木耳67.784万袋</t>
  </si>
  <si>
    <t>马房湾村</t>
  </si>
  <si>
    <t>邹胜利</t>
  </si>
  <si>
    <t>通过木耳产业发展，带动贫困户增收。</t>
  </si>
  <si>
    <t>2019年曹坪镇东沟村木耳产业菌包补助项目</t>
  </si>
  <si>
    <t>吊袋木耳65.976万袋</t>
  </si>
  <si>
    <t>东沟村</t>
  </si>
  <si>
    <t>雷定贵</t>
  </si>
  <si>
    <t>2019年曹坪镇中坪社区木耳产业菌包补助项目</t>
  </si>
  <si>
    <t>吊袋木耳71.8万袋</t>
  </si>
  <si>
    <t>2019年曹坪镇马房湾村木耳大棚建设项目</t>
  </si>
  <si>
    <t>新建木耳基地大棚27座6424平方米</t>
  </si>
  <si>
    <t>柞扶发〔2018〕90号、柞脱组发[2019]23号、柞扶发〔2019〕74号</t>
  </si>
  <si>
    <t>2019年曹坪镇东沟村木耳大棚建设项目</t>
  </si>
  <si>
    <t>新建木耳基地大棚29座9776平方米</t>
  </si>
  <si>
    <t>2019年曹坪镇中坪社区木耳大棚建设项目</t>
  </si>
  <si>
    <t>新建木耳基地大棚40座12304平方米</t>
  </si>
  <si>
    <t>2019年曹坪镇马房湾村吊袋木耳项目</t>
  </si>
  <si>
    <t>吊袋木耳栽培袋数44万袋</t>
  </si>
  <si>
    <t>2019年曹坪镇东沟村吊袋木耳项目</t>
  </si>
  <si>
    <t>吊袋木耳栽培袋数68万袋</t>
  </si>
  <si>
    <t>2019年曹坪镇中坪社区吊袋木耳项目</t>
  </si>
  <si>
    <t>吊袋木耳栽培袋数86万袋</t>
  </si>
  <si>
    <t>2019年曹坪镇窑镇社区地栽木耳项目</t>
  </si>
  <si>
    <t>地栽木耳103万袋</t>
  </si>
  <si>
    <t>殷高辉</t>
  </si>
  <si>
    <t>2019年营盘镇秦丰木耳基地</t>
  </si>
  <si>
    <t>建设木耳吊带大棚18亩61栋，种植木耳81万袋</t>
  </si>
  <si>
    <t>发展吊袋木耳81万袋，带动贫困户增收1000元</t>
  </si>
  <si>
    <t>柞农发[2019]105号</t>
  </si>
  <si>
    <t>2019年营盘镇药王堂木耳基地</t>
  </si>
  <si>
    <t>建立地栽木耳基地17亩，种植地栽木耳16万袋。</t>
  </si>
  <si>
    <t>发展木耳16万袋，带动贫困户增收800元</t>
  </si>
  <si>
    <t>2019年营盘镇两河村淡水鱼养殖基地</t>
  </si>
  <si>
    <t>养殖红鳟、金鳟、中华鲟等30万尾。</t>
  </si>
  <si>
    <t>发展冷水鱼30万尾，带动贫困户增收1000元</t>
  </si>
  <si>
    <t>2019年营盘镇北河中药材种植基地</t>
  </si>
  <si>
    <t>种植玄参270亩，秋葵100亩，五味子30亩。</t>
  </si>
  <si>
    <t>发展中药材400亩，带动贫困户增收500元</t>
  </si>
  <si>
    <t>2019年营盘镇北河村云岭五味子种植基地</t>
  </si>
  <si>
    <t>建设北五味子种植基地100亩，育苗基地20亩。</t>
  </si>
  <si>
    <t>刘玉兰</t>
  </si>
  <si>
    <t>龙头企业务工带动</t>
  </si>
  <si>
    <t>提供就业岗位20个，带动贫困户户均增收5000元。</t>
  </si>
  <si>
    <t>2019年营盘镇曹店村秦丰绿源养猪基地</t>
  </si>
  <si>
    <t>改建圈舍1000平方米，生猪存栏达到220头。</t>
  </si>
  <si>
    <t>合作社务工带动</t>
  </si>
  <si>
    <t>提供就业岗位10个，带动贫困户增收4000元。</t>
  </si>
  <si>
    <t>2019年营盘镇丰河村股份经济合作社补助</t>
  </si>
  <si>
    <t>发展药材种植基地400亩</t>
  </si>
  <si>
    <t>发展中药材400亩，带动贫困户人均增收100元</t>
  </si>
  <si>
    <t>2019年营盘镇两河村股份经济合作社补助</t>
  </si>
  <si>
    <t>发展冷水鱼养殖9万尾</t>
  </si>
  <si>
    <t>发展冷水鱼养殖9万尾，带动贫困户人均增收100元</t>
  </si>
  <si>
    <t>2019年柞水县农业产业发展云岭五味子合作社物联网建设</t>
  </si>
  <si>
    <t>云岭五味子合作社物联网建设</t>
  </si>
  <si>
    <t>带动贫困户增收脱贫</t>
  </si>
  <si>
    <t>柞农发[2019]180号</t>
  </si>
  <si>
    <t>2019年乾佑街办梨园村木耳基地</t>
  </si>
  <si>
    <t>建设吊带大棚26栋，种植木耳13万袋</t>
  </si>
  <si>
    <t>张烈国</t>
  </si>
  <si>
    <t>发展木耳13万袋，带动27户贫困户脱贫增收</t>
  </si>
  <si>
    <t>2019年乾佑街办车家河村木耳基地</t>
  </si>
  <si>
    <t>建设吊带大棚26栋，种植吊袋木耳33万袋</t>
  </si>
  <si>
    <t>发展木耳33万袋，带动199户贫困户增收</t>
  </si>
  <si>
    <t>2019年乾佑街办什家湾村木耳基地</t>
  </si>
  <si>
    <t>建设木耳大棚8亩19栋，种植黑木耳40万袋</t>
  </si>
  <si>
    <t>发展木耳40万袋，带动40户贫困户增收</t>
  </si>
  <si>
    <t>2019年乾佑街办车家河村荣光合作社设施蔬菜基地</t>
  </si>
  <si>
    <t>发展设施蔬菜基地60亩，生产销售新鲜蔬菜65吨</t>
  </si>
  <si>
    <t>王英明</t>
  </si>
  <si>
    <t>合作社经济带动</t>
  </si>
  <si>
    <t>发展设施蔬菜基地60亩，带动20户贫困户脱贫增收</t>
  </si>
  <si>
    <t>2019年乾佑街办车家河村股份经济合作社补助</t>
  </si>
  <si>
    <t>发展木耳38万袋，设施蔬菜10亩</t>
  </si>
  <si>
    <t>发展木耳38万袋蔬菜10亩，带动199户贫困户脱贫增收</t>
  </si>
  <si>
    <t>2019年乾佑街办马房子蔬菜种植基地</t>
  </si>
  <si>
    <t>建设设施大棚20栋，发展设施蔬菜种植基地20亩</t>
  </si>
  <si>
    <t>王礼志</t>
  </si>
  <si>
    <t>发展设施蔬菜20亩，带动73户贫困户脱贫增收</t>
  </si>
  <si>
    <t>2019年下梁镇胜利村股份经济合作社补助</t>
  </si>
  <si>
    <t>花卉种苗种子引进补助</t>
  </si>
  <si>
    <t>引进花卉种子种苗，带动173户贫困户增收</t>
  </si>
  <si>
    <t>2019年下梁镇胜利村花卉种植基地</t>
  </si>
  <si>
    <t>流转土地80亩，种植大容器花卉2万盆，小容器花卉10万盆。</t>
  </si>
  <si>
    <t>发展花卉基地80亩，带动173户贫困户增收</t>
  </si>
  <si>
    <t>2019年下梁镇新合村广源肉牛养殖基地</t>
  </si>
  <si>
    <t>改建牛舍1300平方米，引进种牛25头，年肉牛存栏110头。</t>
  </si>
  <si>
    <t>田鑫</t>
  </si>
  <si>
    <t>企业务工带动</t>
  </si>
  <si>
    <t>养殖肉牛11头，带动15户贫困户增收</t>
  </si>
  <si>
    <t>2019年柞水县农业产业发展西川村一村一品示范村</t>
  </si>
  <si>
    <t>西川村一村一品示范村</t>
  </si>
  <si>
    <t>为贫困户提供产业发展信息</t>
  </si>
  <si>
    <t>2019年小岭镇常湾村股份经济合作社补助</t>
  </si>
  <si>
    <t>用于集体经济木耳和中药材发展</t>
  </si>
  <si>
    <t>发展村集体经济产业，带动267户贫困户增收</t>
  </si>
  <si>
    <t>2019年小岭镇岭丰村木耳基地</t>
  </si>
  <si>
    <t>建立地栽木耳基地30亩，种植木耳20万袋。</t>
  </si>
  <si>
    <t>发展木耳30万袋，带动10户贫困户脱贫</t>
  </si>
  <si>
    <t>柞农发〔2019〕105号</t>
  </si>
  <si>
    <t>2019年小岭镇常湾村木耳基地</t>
  </si>
  <si>
    <t>种植地栽木耳24万袋。</t>
  </si>
  <si>
    <t>发展木耳24万袋，带动35户贫困户脱贫增收</t>
  </si>
  <si>
    <t>2019年小岭镇李砭村中药材种植基地</t>
  </si>
  <si>
    <t>发展中药材种植基地300亩</t>
  </si>
  <si>
    <t>发展中药材种植基地300亩，带动32户贫困户脱贫增收</t>
  </si>
  <si>
    <t>农业农村局、药办</t>
  </si>
  <si>
    <t>2019年小岭镇常湾村社区工厂手工制作</t>
  </si>
  <si>
    <t>发展常湾移民小区社区工厂，制作手工艺产品40万件。</t>
  </si>
  <si>
    <t>朱良银</t>
  </si>
  <si>
    <t>提供就业岗位18个，带动18户贫困户脱贫柞水</t>
  </si>
  <si>
    <t>2019年柞水县凤凰镇双河村黑木耳基地</t>
  </si>
  <si>
    <t>建立黑木耳示范基地30亩，种植黑木耳27万袋。</t>
  </si>
  <si>
    <t>发展木耳27万袋，带动14户贫困户脱贫增收</t>
  </si>
  <si>
    <t>2019年凤凰镇皂河村木耳基地</t>
  </si>
  <si>
    <t>栽植黑木耳50万袋。</t>
  </si>
  <si>
    <t>发展木耳50万袋，带动12户贫困户脱贫增收</t>
  </si>
  <si>
    <t>2019年凤凰镇龙潭村魔芋基地</t>
  </si>
  <si>
    <t>发展魔芋种植基地30亩，玄参30亩。</t>
  </si>
  <si>
    <t>发展魔芋玄参60亩，带动10户贫困户脱贫增收</t>
  </si>
  <si>
    <t>2019年凤凰镇大寺沟村中药材种植基地</t>
  </si>
  <si>
    <t>发展中药材种植基地220亩，其中丹参120亩，油用牡丹100亩</t>
  </si>
  <si>
    <t>王治礼</t>
  </si>
  <si>
    <t>发展中药材基地220亩，带动15户贫困户脱贫增收</t>
  </si>
  <si>
    <t>2019年凤凰镇皂河村朝霞合作社香菇种植基地</t>
  </si>
  <si>
    <t>发展香菇基地15亩，种植香菇12万袋</t>
  </si>
  <si>
    <t>陈小虎</t>
  </si>
  <si>
    <t>种植香菇12万袋，带动10户贫困户增收</t>
  </si>
  <si>
    <t>2019年凤凰镇皂河村股份经济合作社补助</t>
  </si>
  <si>
    <t>种植中药材50亩</t>
  </si>
  <si>
    <t>发展中药材50亩，带动171户贫困户增收</t>
  </si>
  <si>
    <t>2019年凤凰镇双河村股份经济合作社补助</t>
  </si>
  <si>
    <t>发展中药材50亩，带动146户贫困户增收</t>
  </si>
  <si>
    <t>2019年凤凰镇桃园村木耳基地</t>
  </si>
  <si>
    <t>建立地栽木耳基地35亩，种植木耳30万袋</t>
  </si>
  <si>
    <t>孟晖</t>
  </si>
  <si>
    <t>种植木耳30万袋，带动73户贫困户增收</t>
  </si>
  <si>
    <t>2019年凤凰镇凤镇街社区木耳基地</t>
  </si>
  <si>
    <t>建设木耳基地30亩，种植木耳20万袋</t>
  </si>
  <si>
    <t>发展木耳20万袋，带动43户贫困户增收</t>
  </si>
  <si>
    <t>2019年肖台村集体经济组织项目</t>
  </si>
  <si>
    <t>全村种植白芨等中药材500亩。</t>
  </si>
  <si>
    <t>通过发展产业带动90户贫困户户均增收5000元以上。</t>
  </si>
  <si>
    <t>2019年联丰村集体经济组织项目</t>
  </si>
  <si>
    <t>300亩水杂果科管和补苗</t>
  </si>
  <si>
    <t>联丰村</t>
  </si>
  <si>
    <t>齐长珊</t>
  </si>
  <si>
    <t>通过发展产业带动160户贫困户增收</t>
  </si>
  <si>
    <t>2019年联合村集体经济组织项目</t>
  </si>
  <si>
    <t>200亩林下经济白芨种植</t>
  </si>
  <si>
    <t>联合村</t>
  </si>
  <si>
    <t>李开贵</t>
  </si>
  <si>
    <t>通过发展产业带动129户贫困户增收</t>
  </si>
  <si>
    <t>2019年油房村集体经济组织项目</t>
  </si>
  <si>
    <t>养猪100头</t>
  </si>
  <si>
    <t>通过发展产业带动149户贫困户增收</t>
  </si>
  <si>
    <t>2019年天埫村集体经济组织项目</t>
  </si>
  <si>
    <t>养中华蜂90箱</t>
  </si>
  <si>
    <t>通过发展产业带动145户贫困户增收</t>
  </si>
  <si>
    <t>2019年腰庄村集体经济组织项目</t>
  </si>
  <si>
    <t>培训服装加工人员60人次</t>
  </si>
  <si>
    <t>通过发展产业带动124户贫困户增收</t>
  </si>
  <si>
    <t>2019年柞水县党台木耳基地项目</t>
  </si>
  <si>
    <t>建设标准化木耳大棚28亩54栋，种植黑木耳120万袋。</t>
  </si>
  <si>
    <t>通过补助，促进村集体经济发展壮大，带贫增收</t>
  </si>
  <si>
    <t>2019年柞水县肖台木耳基地项目</t>
  </si>
  <si>
    <t>种植黑木耳130万袋。</t>
  </si>
  <si>
    <t>2019年柞水县油房村中药材种植基地项目</t>
  </si>
  <si>
    <t>发展中药材种植基地250亩。</t>
  </si>
  <si>
    <t>2019年柞水县云蒙村中药材种植基地项目</t>
  </si>
  <si>
    <t>发展中药材种植200亩。</t>
  </si>
  <si>
    <t>云蒙村</t>
  </si>
  <si>
    <t>魏长芝</t>
  </si>
  <si>
    <t>2019年柞水县天埫村烤烟种植基地项目</t>
  </si>
  <si>
    <t>发展标准化烤烟种植基地260亩，培训烟农30人次。</t>
  </si>
  <si>
    <t>2019年柞水县腰庄村构树种植基地项目</t>
  </si>
  <si>
    <t>建设高标准构树种植基地221亩。</t>
  </si>
  <si>
    <t>2019年柞水县柴庄社区构树种植基地项目</t>
  </si>
  <si>
    <t>建设标准化构树种植基地400亩。</t>
  </si>
  <si>
    <t>2019年柞水县联合村中药材种植基地项目</t>
  </si>
  <si>
    <t>建立木本中药材连翘种植基地800亩，种植连翘16万株。</t>
  </si>
  <si>
    <t>2019年柞水县联丰村肉牛养殖基地项目</t>
  </si>
  <si>
    <t>改建提升标准化牛舍2000平方米，引进种牛20头，年肉牛存栏达到120头。</t>
  </si>
  <si>
    <t>2019年柞水县晨光村构树种植基地项目</t>
  </si>
  <si>
    <t>发展构树种植基地300亩，栽植苗木30万株。</t>
  </si>
  <si>
    <t>2019年柞水县中台村茶叶基地项目</t>
  </si>
  <si>
    <t>建设标准化茶园300亩。</t>
  </si>
  <si>
    <t>2019年红岩寺镇张坪村花椒种植基地项目</t>
  </si>
  <si>
    <t>发展花椒种植基地500亩，种植花椒1万株</t>
  </si>
  <si>
    <t>张坪村</t>
  </si>
  <si>
    <t>陈世春</t>
  </si>
  <si>
    <t>村集体经济通过发展中药材种植带动10户贫困户增收</t>
  </si>
  <si>
    <t>柞农发（2019）105号</t>
  </si>
  <si>
    <t>2019年红岩寺镇张坪村宏达公司林麝养殖基地</t>
  </si>
  <si>
    <t>建设标准化圈舍2100平方米，年养殖林麝120只。</t>
  </si>
  <si>
    <t>刘洪芳</t>
  </si>
  <si>
    <t>产业带动贫困户增收</t>
  </si>
  <si>
    <t>通过合作社带动10户贫困群众增收</t>
  </si>
  <si>
    <t>柞农发[2019]129号</t>
  </si>
  <si>
    <t>2019年红岩寺镇掌上村姜太公养殖场养猪基地</t>
  </si>
  <si>
    <t>建设养殖场1500平方米，引进良种母猪20头，年存栏300头，出栏500头。</t>
  </si>
  <si>
    <t>符传有</t>
  </si>
  <si>
    <t>通过合作社带动8户贫困群众增收</t>
  </si>
  <si>
    <t>2019年瓦房口镇老庄村木耳产业发展项目</t>
  </si>
  <si>
    <t>种植黑木耳48万袋。</t>
  </si>
  <si>
    <t>张兴怀</t>
  </si>
  <si>
    <t>通过发展木耳产业，带动贫困户增收1000元</t>
  </si>
  <si>
    <t>2019年瓦房口镇金星村木耳产业发展项目</t>
  </si>
  <si>
    <t>种植地栽木耳16万袋。</t>
  </si>
  <si>
    <t>柯享武</t>
  </si>
  <si>
    <t>2019年瓦房口镇街垣社区木耳产业发展项目</t>
  </si>
  <si>
    <t>建立标准化木种植大棚木耳35万袋。</t>
  </si>
  <si>
    <t>汤景华</t>
  </si>
  <si>
    <t>2019年瓦房口镇磨沟村木耳产业发展项目</t>
  </si>
  <si>
    <t>建设木耳吊带大棚16栋，种植吊带黑木耳32万袋。</t>
  </si>
  <si>
    <t>2019年瓦房口镇颜家庄村中药材基地</t>
  </si>
  <si>
    <t>建立标准化中药材基地，种植苍术150亩，培训农民技术员20人次。</t>
  </si>
  <si>
    <t>通过中药产业发展项目实施带动贫困户增收100元</t>
  </si>
  <si>
    <t>2019年瓦房口镇金台村木耳产业发展项目</t>
  </si>
  <si>
    <t>建设木耳吊带大棚39栋，种植吊带黑木耳56万袋。</t>
  </si>
  <si>
    <t>李福</t>
  </si>
  <si>
    <t>通过发展木耳产业，带动贫困户增收100元</t>
  </si>
  <si>
    <t>2019年瓦房口镇马家台中药材种植项目</t>
  </si>
  <si>
    <t>种植玄参200亩，连翘100亩。</t>
  </si>
  <si>
    <t>2019年瓦房口镇大河养猪项目</t>
  </si>
  <si>
    <t>引进良种母猪30头，年出栏商品猪500头。</t>
  </si>
  <si>
    <t>通过养猪产业项目带动贫困户增收100元</t>
  </si>
  <si>
    <t>2019年瓦房口镇马家台林泉合作社中药材基地</t>
  </si>
  <si>
    <t>新建钢架大棚26栋，种植菊花50亩。建设中药材加工厂房2000平方米。</t>
  </si>
  <si>
    <t>秦付林</t>
  </si>
  <si>
    <t>贫困人口务工</t>
  </si>
  <si>
    <t>通过中药材种植带动人口务工，增收2000元</t>
  </si>
  <si>
    <t>2019年瓦房口镇卉金台村卉丰公司花卉种植基地</t>
  </si>
  <si>
    <t>改造提升联栋温室2000平方米，钢架设施大棚30栋，建立花卉种植基地100亩，。</t>
  </si>
  <si>
    <t>陈盛林</t>
  </si>
  <si>
    <t>通过花卉种植项目带动人口务工增收2000元</t>
  </si>
  <si>
    <t>2019年瓦房口大河村小阳坡农庄土鸡养殖基地</t>
  </si>
  <si>
    <t>年养殖土鸡2万只。</t>
  </si>
  <si>
    <t>桂芳香</t>
  </si>
  <si>
    <t>通过土鸡养殖项目带动人口务工增收2000元</t>
  </si>
  <si>
    <t>2019年瓦房口镇金星村集体经济合作社补助</t>
  </si>
  <si>
    <t>金星村地栽木耳菌苞补助</t>
  </si>
  <si>
    <t>金融支持产业发展促农增收</t>
  </si>
  <si>
    <t>通过金融支持产业发展带动贫困户增收</t>
  </si>
  <si>
    <t>2019年瓦房口镇街垣社区集体经济合作社补助</t>
  </si>
  <si>
    <t>街垣社区吊袋木耳菌苞补助</t>
  </si>
  <si>
    <t>2019年曹坪镇金井源合作社食用菌基地项目</t>
  </si>
  <si>
    <t>新建钢架大棚10栋，发展香菇种植基地10亩。</t>
  </si>
  <si>
    <t>周歧斌</t>
  </si>
  <si>
    <t>通过发展食用菌产业，带动贫困户增收</t>
  </si>
  <si>
    <t>2019年曹坪镇秦南野山公司土鸡养殖项目</t>
  </si>
  <si>
    <t>生态鸡养殖3000只</t>
  </si>
  <si>
    <t>九间房村</t>
  </si>
  <si>
    <t>汤小斌</t>
  </si>
  <si>
    <t>通过发展养鸡产业，带动贫困户增收</t>
  </si>
  <si>
    <t>2019年曹坪镇马房湾木耳基地</t>
  </si>
  <si>
    <t>种植黑木耳68万袋。</t>
  </si>
  <si>
    <t>通过发展木耳产业，带动贫困户增收</t>
  </si>
  <si>
    <t>2019曹坪镇窑镇社区木耳基地</t>
  </si>
  <si>
    <t>种植地栽黑木耳55万袋。</t>
  </si>
  <si>
    <t>2019年曹坪镇荫沟村股份经济合作社补助项目</t>
  </si>
  <si>
    <t>中药材种植五味子200亩</t>
  </si>
  <si>
    <t>荫沟村</t>
  </si>
  <si>
    <t>李兴录</t>
  </si>
  <si>
    <t>通过产业发展，增加贫困户收入</t>
  </si>
  <si>
    <t>2019年曹坪镇中庙村股份经济合作社补助项目</t>
  </si>
  <si>
    <t>农特产品加工包装扶贫车间包装，年加工包装10吨</t>
  </si>
  <si>
    <t>2019年曹坪镇东沟村股份经济合作社补助项目</t>
  </si>
  <si>
    <t>山野菜加工厂房老村委会改造250平米，冷库1个，制冷机1组，真空包装机1个，加工设备1套等</t>
  </si>
  <si>
    <t>2019年曹坪镇马房湾村股份经济合作社补助项目</t>
  </si>
  <si>
    <t>购买木耳菌包5万袋</t>
  </si>
  <si>
    <t>2019曹坪镇沙岭养蜂基地项目</t>
  </si>
  <si>
    <t>年养蜂250箱。</t>
  </si>
  <si>
    <t>沙岭村</t>
  </si>
  <si>
    <t>黄分朝</t>
  </si>
  <si>
    <t>通过发展养蜂产业，带动贫困户增收</t>
  </si>
  <si>
    <t>2019年曹坪镇荫沟农产品加工厂项目</t>
  </si>
  <si>
    <t>建设500平方米农产品加工厂房，引进粉条加工机械设备3套。</t>
  </si>
  <si>
    <t>通过发展粉条包装产业，带动贫困户增收</t>
  </si>
  <si>
    <t>2019年曹坪镇九间房中药材种植基地项目</t>
  </si>
  <si>
    <t>建设小秦艽育苗基地20亩，种植油葵90亩。</t>
  </si>
  <si>
    <t>李红梅</t>
  </si>
  <si>
    <t>通过发展产秦艽和油葵业，带动贫困户增收</t>
  </si>
  <si>
    <t>2019年曹坪镇东沟木耳种植基地项目</t>
  </si>
  <si>
    <t>建设木耳大棚40栋，种植木耳64万袋。</t>
  </si>
  <si>
    <t>2019年曹坪镇银碗药材种植基地项目</t>
  </si>
  <si>
    <t>发展中药材种植基地230亩。</t>
  </si>
  <si>
    <t>银碗村</t>
  </si>
  <si>
    <t>陈晓玲</t>
  </si>
  <si>
    <t>通过发展中药材产业，带动贫困户增收</t>
  </si>
  <si>
    <t>农业项目</t>
  </si>
  <si>
    <t>2018年畜牧养殖补助</t>
  </si>
  <si>
    <t>贫困户养殖猪、鸡牛、羊</t>
  </si>
  <si>
    <t>9个镇(办)</t>
  </si>
  <si>
    <t>相关村</t>
  </si>
  <si>
    <t>周松</t>
  </si>
  <si>
    <t>产业扶持及补助</t>
  </si>
  <si>
    <t>带动户贫困户增收、减少贫困户生产成本</t>
  </si>
  <si>
    <t>柞扶发（2019）26号</t>
  </si>
  <si>
    <t>2018年农业特色产业补助</t>
  </si>
  <si>
    <t>油菜、袋料香菇、地栽木耳、蔬菜、红杉树种植</t>
  </si>
  <si>
    <t>2019年柞水县春季菌苞补贴</t>
  </si>
  <si>
    <t>补贴春季菌苞8613835万袋菌包</t>
  </si>
  <si>
    <t>全县各镇</t>
  </si>
  <si>
    <t>各村</t>
  </si>
  <si>
    <t>带动5户贫困户增收脱贫</t>
  </si>
  <si>
    <t>柞农发（2019）203号</t>
  </si>
  <si>
    <t>2019年贫困户畜牧养殖产业财政奖补</t>
  </si>
  <si>
    <t>柞农发（2019）201号</t>
  </si>
  <si>
    <t>2019年扶贫产业（种植）奖补</t>
  </si>
  <si>
    <t>油菜、大棚、蔬菜种植</t>
  </si>
  <si>
    <t>营盘镇 、曹坪镇、乾佑</t>
  </si>
  <si>
    <t>曹店村，北关社区、马房湾</t>
  </si>
  <si>
    <t>柞扶发（2019）202号</t>
  </si>
  <si>
    <t>2019年柞水县农业科技示范与推广</t>
  </si>
  <si>
    <t>购置刺孔机30台,旋耕机15台,提农机化水平:示范推广秸秆还田、打捆收贮、饲草加工等技术,建立农作物秸秆综合利用示范田1000亩。</t>
  </si>
  <si>
    <t>各相关镇</t>
  </si>
  <si>
    <t>肖遥</t>
  </si>
  <si>
    <t>柞农发〔2019〕180号</t>
  </si>
  <si>
    <t xml:space="preserve">2019年农业产业发展发展项目 </t>
  </si>
  <si>
    <t>扶持两河、楚杉、金盆、烽火、金米、林泉、国政、攀升、鹏盛、金阳、宝强等养殖等11个合作社示范提升补助211万元；扶持县系民食用菌等6个合作社100吨冷藏库建设补助86万元。购置墒情自动监测设备1套20万元，陕南白山羊200只20万、病虫害控制8万。</t>
  </si>
  <si>
    <t>营盘、下梁、曹坪、小岭、瓦房口</t>
  </si>
  <si>
    <t>两河、曹店村、金盆、胜利、金米、马家台、老庄、大河、油坊、肖台、中庙、老庵寺、云蒙、马房湾、北河、车家河、西川</t>
  </si>
  <si>
    <t>2019年柞水县农产品质量安全检测预警</t>
  </si>
  <si>
    <t>农产品检测和监督抽查</t>
  </si>
  <si>
    <t>乾佑镇</t>
  </si>
  <si>
    <t>张容</t>
  </si>
  <si>
    <t>2019年柞水特色农业产业发展项目</t>
  </si>
  <si>
    <t>扶持秦玉、四新、老庵寺、密之源、汇生源等5个农民专业合作社示范提升115万元，扶持蜜源等10个家庭农场示范提升100万元，病死猪无害化处理75头0.1万元。</t>
  </si>
  <si>
    <t>张新军</t>
  </si>
  <si>
    <t>柞农发〔2019〕180号柞农发〔2019〕257号</t>
  </si>
  <si>
    <t>变更项目名称，内容，资金</t>
  </si>
  <si>
    <t>2019年柞水县高标准农田</t>
  </si>
  <si>
    <t>在曹坪流域中庙、沙岭，金台建设高标准农田6100亩</t>
  </si>
  <si>
    <t>商农发〔2019〕160号</t>
  </si>
  <si>
    <r>
      <rPr>
        <sz val="12"/>
        <color indexed="8"/>
        <rFont val="Arial"/>
        <charset val="134"/>
      </rPr>
      <t>2019</t>
    </r>
    <r>
      <rPr>
        <sz val="12"/>
        <color indexed="8"/>
        <rFont val="宋体"/>
        <charset val="134"/>
      </rPr>
      <t>年柞水县金米塔架木耳基地</t>
    </r>
  </si>
  <si>
    <r>
      <rPr>
        <sz val="12"/>
        <color indexed="8"/>
        <rFont val="宋体"/>
        <charset val="134"/>
      </rPr>
      <t>建立塔架木耳基地</t>
    </r>
    <r>
      <rPr>
        <sz val="12"/>
        <color indexed="8"/>
        <rFont val="Arial"/>
        <charset val="134"/>
      </rPr>
      <t>20</t>
    </r>
    <r>
      <rPr>
        <sz val="12"/>
        <color indexed="8"/>
        <rFont val="宋体"/>
        <charset val="134"/>
      </rPr>
      <t>亩，种植木耳</t>
    </r>
    <r>
      <rPr>
        <sz val="12"/>
        <color indexed="8"/>
        <rFont val="Arial"/>
        <charset val="134"/>
      </rPr>
      <t>50</t>
    </r>
    <r>
      <rPr>
        <sz val="12"/>
        <color indexed="8"/>
        <rFont val="宋体"/>
        <charset val="134"/>
      </rPr>
      <t>万袋</t>
    </r>
  </si>
  <si>
    <r>
      <rPr>
        <sz val="12"/>
        <color indexed="8"/>
        <rFont val="Arial"/>
        <charset val="134"/>
      </rPr>
      <t>2019</t>
    </r>
    <r>
      <rPr>
        <sz val="12"/>
        <color indexed="8"/>
        <rFont val="宋体"/>
        <charset val="134"/>
      </rPr>
      <t>年</t>
    </r>
  </si>
  <si>
    <r>
      <rPr>
        <sz val="12"/>
        <color indexed="8"/>
        <rFont val="宋体"/>
        <charset val="134"/>
      </rPr>
      <t>柞农发〔</t>
    </r>
    <r>
      <rPr>
        <sz val="12"/>
        <color indexed="8"/>
        <rFont val="Arial"/>
        <charset val="134"/>
      </rPr>
      <t>2019</t>
    </r>
    <r>
      <rPr>
        <sz val="12"/>
        <color indexed="8"/>
        <rFont val="宋体"/>
        <charset val="134"/>
      </rPr>
      <t>〕</t>
    </r>
    <r>
      <rPr>
        <sz val="12"/>
        <color indexed="8"/>
        <rFont val="Arial"/>
        <charset val="134"/>
      </rPr>
      <t>239</t>
    </r>
    <r>
      <rPr>
        <sz val="12"/>
        <color indexed="8"/>
        <rFont val="宋体"/>
        <charset val="134"/>
      </rPr>
      <t>号</t>
    </r>
  </si>
  <si>
    <t>新增</t>
  </si>
  <si>
    <r>
      <rPr>
        <sz val="12"/>
        <color indexed="8"/>
        <rFont val="Arial"/>
        <charset val="134"/>
      </rPr>
      <t>2019</t>
    </r>
    <r>
      <rPr>
        <sz val="12"/>
        <color indexed="8"/>
        <rFont val="宋体"/>
        <charset val="134"/>
      </rPr>
      <t>年红岩寺镇张坪村股份经济合作社</t>
    </r>
    <r>
      <rPr>
        <sz val="12"/>
        <color indexed="8"/>
        <rFont val="Arial"/>
        <charset val="134"/>
      </rPr>
      <t xml:space="preserve"> </t>
    </r>
  </si>
  <si>
    <t>注入资本金发展产业</t>
  </si>
  <si>
    <r>
      <rPr>
        <sz val="12"/>
        <color indexed="8"/>
        <rFont val="宋体"/>
        <charset val="134"/>
      </rPr>
      <t>柞农发〔</t>
    </r>
    <r>
      <rPr>
        <sz val="12"/>
        <color indexed="8"/>
        <rFont val="Arial"/>
        <charset val="134"/>
      </rPr>
      <t>2019</t>
    </r>
    <r>
      <rPr>
        <sz val="12"/>
        <color indexed="8"/>
        <rFont val="宋体"/>
        <charset val="134"/>
      </rPr>
      <t>〕</t>
    </r>
    <r>
      <rPr>
        <sz val="12"/>
        <color indexed="8"/>
        <rFont val="Arial"/>
        <charset val="134"/>
      </rPr>
      <t>181</t>
    </r>
    <r>
      <rPr>
        <sz val="12"/>
        <color indexed="8"/>
        <rFont val="宋体"/>
        <charset val="134"/>
      </rPr>
      <t>号</t>
    </r>
  </si>
  <si>
    <r>
      <rPr>
        <sz val="12"/>
        <color indexed="8"/>
        <rFont val="Arial"/>
        <charset val="134"/>
      </rPr>
      <t>2019</t>
    </r>
    <r>
      <rPr>
        <sz val="12"/>
        <color indexed="8"/>
        <rFont val="宋体"/>
        <charset val="134"/>
      </rPr>
      <t>年柞水县基层农业技术推广体系农业信息化建设</t>
    </r>
  </si>
  <si>
    <r>
      <rPr>
        <sz val="12"/>
        <color indexed="8"/>
        <rFont val="宋体"/>
        <charset val="134"/>
      </rPr>
      <t>扶持发展食用菌农业科技示范基地</t>
    </r>
    <r>
      <rPr>
        <sz val="12"/>
        <color indexed="8"/>
        <rFont val="Arial"/>
        <charset val="134"/>
      </rPr>
      <t>200</t>
    </r>
    <r>
      <rPr>
        <sz val="12"/>
        <color indexed="8"/>
        <rFont val="宋体"/>
        <charset val="134"/>
      </rPr>
      <t>亩，每个村规模达到</t>
    </r>
    <r>
      <rPr>
        <sz val="12"/>
        <color indexed="8"/>
        <rFont val="Arial"/>
        <charset val="134"/>
      </rPr>
      <t>100</t>
    </r>
    <r>
      <rPr>
        <sz val="12"/>
        <color indexed="8"/>
        <rFont val="宋体"/>
        <charset val="134"/>
      </rPr>
      <t>亩。培训250人次，建立200个县级信息采集点。</t>
    </r>
  </si>
  <si>
    <t>下梁镇和乾佑</t>
  </si>
  <si>
    <t>车家河村、西川村</t>
  </si>
  <si>
    <t>陈敬莉</t>
  </si>
  <si>
    <r>
      <rPr>
        <sz val="12"/>
        <color indexed="8"/>
        <rFont val="宋体"/>
        <charset val="134"/>
      </rPr>
      <t>柞农发〔</t>
    </r>
    <r>
      <rPr>
        <sz val="12"/>
        <color indexed="8"/>
        <rFont val="Arial"/>
        <charset val="134"/>
      </rPr>
      <t>2019</t>
    </r>
    <r>
      <rPr>
        <sz val="12"/>
        <color indexed="8"/>
        <rFont val="宋体"/>
        <charset val="134"/>
      </rPr>
      <t>〕257号</t>
    </r>
  </si>
  <si>
    <t>2019年林果产业扶贫奖补项目</t>
  </si>
  <si>
    <t>2019年林果产业扶贫奖补项目16亩</t>
  </si>
  <si>
    <t>县林业局</t>
  </si>
  <si>
    <t>李邦余</t>
  </si>
  <si>
    <t>通过项目实施带动6户贫困户增收</t>
  </si>
  <si>
    <t>林业局</t>
  </si>
  <si>
    <t>柞发（2019）9号</t>
  </si>
  <si>
    <t>林业项目</t>
  </si>
  <si>
    <t>2019年林业特色产业补助项目</t>
  </si>
  <si>
    <t>核桃嫁接75.5亩</t>
  </si>
  <si>
    <t>营盘镇红岩寺镇</t>
  </si>
  <si>
    <t>鲁家春</t>
  </si>
  <si>
    <t>带动贫困户增收、减少贫困户生产成本</t>
  </si>
  <si>
    <t>特色经济林基地建设</t>
  </si>
  <si>
    <t>2019年下梁镇金盆村水杂果基地建设项目</t>
  </si>
  <si>
    <t>新建桃、杏等水杂果基地500亩</t>
  </si>
  <si>
    <t>贫困人口务工及资产收益扶贫</t>
  </si>
  <si>
    <t>通过项目实施带动85户贫困户劳务增收，新增经济林面积</t>
  </si>
  <si>
    <t>商财办农发[2019]2号</t>
  </si>
  <si>
    <t>2019年下梁镇胜利村宿根花卉繁育项目</t>
  </si>
  <si>
    <t>繁育宿根花卉60亩</t>
  </si>
  <si>
    <t>贫困人口务工及村集体经济带动</t>
  </si>
  <si>
    <t>通过项目实施，带动85户贫困户增收分红</t>
  </si>
  <si>
    <t>柞水县宏运生态农业有限公司</t>
  </si>
  <si>
    <t>2019年下梁镇新合村红豆杉示范园建设项目</t>
  </si>
  <si>
    <t>建设红豆杉标准化示范园400亩，苗木繁育基地100亩</t>
  </si>
  <si>
    <t>任航</t>
  </si>
  <si>
    <t>劳务带动增收</t>
  </si>
  <si>
    <t>通过项目实施，带动52户贫困户增收</t>
  </si>
  <si>
    <t>陕西盛天元生物科技有限公司</t>
  </si>
  <si>
    <t>商林发[2019]96号</t>
  </si>
  <si>
    <t>2019年水杂果采摘园建设项目</t>
  </si>
  <si>
    <t>新建水杂果釆摘园70亩，花卉基地20亩，生产道路400米</t>
  </si>
  <si>
    <t>通过项目实施带动64户贫困户劳务增收，新增经济林面积</t>
  </si>
  <si>
    <t>柞水县绿源农业发展有限公司</t>
  </si>
  <si>
    <t>商财办农发[2019]2号
、商林发[2019]77号</t>
  </si>
  <si>
    <t>2019年下梁镇老庵寺村茶叶示范园建设项目</t>
  </si>
  <si>
    <t>茶叶示范园建设300亩</t>
  </si>
  <si>
    <t>刘传宏</t>
  </si>
  <si>
    <t>通过项目实施，带动50户贫困户增收</t>
  </si>
  <si>
    <t>柞水太乙茶文化有限公司</t>
  </si>
  <si>
    <t>中药材种植</t>
  </si>
  <si>
    <t>2019年营盘镇北河村北五味子标准化示范园建设项目</t>
  </si>
  <si>
    <t>建设北五味子标准化示范园500亩</t>
  </si>
  <si>
    <t>劳务带动增收、贫困户入股分红</t>
  </si>
  <si>
    <t>通过项目实施，带动44户贫困户135个贫困人口人均增收300元</t>
  </si>
  <si>
    <t>陕西云岭生态科技有限公司</t>
  </si>
  <si>
    <t>商林发[2019]80号</t>
  </si>
  <si>
    <t>2019年曹坪镇银碗村中药材种植项目</t>
  </si>
  <si>
    <t>林下种植板蓝根700亩、菊花300亩</t>
  </si>
  <si>
    <t>通过发展产业，带动85户贫困户增收</t>
  </si>
  <si>
    <t>柞水县世纪生态农业有限公司</t>
  </si>
  <si>
    <t>2019年下梁镇老庵寺村中药材种植项目</t>
  </si>
  <si>
    <t>天麻种植100亩，猪苓种植100亩</t>
  </si>
  <si>
    <t>通过发展天麻种植100亩，猪苓种植100亩，带动42户贫困户增收脱贫</t>
  </si>
  <si>
    <t>柞水县白龙产业开发有限责任公司</t>
  </si>
  <si>
    <t>林下经济</t>
  </si>
  <si>
    <t>2019年杏坪镇联丰村肉牛养殖项目</t>
  </si>
  <si>
    <t>新建牛舍600㎡，养殖肉牛60头、</t>
  </si>
  <si>
    <t>贫困户入股分红</t>
  </si>
  <si>
    <t>通过项目实施，带动160户贫困户人均增收100元</t>
  </si>
  <si>
    <t>柞水县联丰源生态农业有限公司</t>
  </si>
  <si>
    <t>2019年杏坪镇天埫村林下养蜂项目</t>
  </si>
  <si>
    <t>林下养蜂200箱</t>
  </si>
  <si>
    <t>通过项目实施，带动32户贫困户增收</t>
  </si>
  <si>
    <t>柞水县杏坪镇天埫村股份经济合作社</t>
  </si>
  <si>
    <t>2019年曹坪镇沙岭村肉牛养殖项目</t>
  </si>
  <si>
    <t>养殖肉牛140头</t>
  </si>
  <si>
    <t>通过发展产业，带动65户贫困户增收</t>
  </si>
  <si>
    <t>曹坪镇沙岭村经济股份合作社</t>
  </si>
  <si>
    <t>2019年瓦房口镇金星村板栗低效林改造项目</t>
  </si>
  <si>
    <t>板栗低产低效林良种嫁接改造1000亩</t>
  </si>
  <si>
    <t>通过项目实施，带动63户贫困户增收</t>
  </si>
  <si>
    <t>金星村众富林果产业协会</t>
  </si>
  <si>
    <t>2019年核桃良种建园项目</t>
  </si>
  <si>
    <t>核桃良种建园2000亩</t>
  </si>
  <si>
    <t>乾佑街道办事处、下梁镇、杏坪镇</t>
  </si>
  <si>
    <t>什家湾村、新合村、联丰村、晨光村</t>
  </si>
  <si>
    <t>通过产业发展，带动68户贫困户增收</t>
  </si>
  <si>
    <t>2019年核桃低产园改造</t>
  </si>
  <si>
    <t>核桃低产园改造2350亩</t>
  </si>
  <si>
    <t>杏坪镇、小岭镇</t>
  </si>
  <si>
    <t>晨光村、金米村</t>
  </si>
  <si>
    <t>通过项目实施，带动83户贫困户增收</t>
  </si>
  <si>
    <t>2019年核桃标准化管理项目</t>
  </si>
  <si>
    <t>实施  4000 亩核桃园修剪、垦复、扩盘、施肥、防虫、涂白等标准化管理措施</t>
  </si>
  <si>
    <t>全县8镇1办</t>
  </si>
  <si>
    <t>两河400亩、老庵寺村500亩、肖台村400亩、本地湾村200亩、红岩社区200亩、老庄村200亩、大河村200亩、银碗村500亩、皂河村500亩、常湾村200亩、金米村200亩、梨园村500亩</t>
  </si>
  <si>
    <t>通过项目实施，带动366户贫困户增收</t>
  </si>
  <si>
    <t>两河村股份经济合作社</t>
  </si>
  <si>
    <t>2019年核桃良种繁育项目</t>
  </si>
  <si>
    <t>苗圃基地核桃良种培育30亩</t>
  </si>
  <si>
    <t>西川</t>
  </si>
  <si>
    <t>劳务带动</t>
  </si>
  <si>
    <t>通过项目实施，带动23户贫困户增收</t>
  </si>
  <si>
    <t>2019年核桃综合科管项目</t>
  </si>
  <si>
    <t>实施核桃综合科管11000亩</t>
  </si>
  <si>
    <t>曹坪镇、瓦房口镇</t>
  </si>
  <si>
    <t>银碗、荫沟、东沟、沙岭、金星、街垣、张坪、大沙河、马家台、磨沟、颜家庄、中庙、马房湾</t>
  </si>
  <si>
    <t>通过项目实施，带动1268户贫困户增收</t>
  </si>
  <si>
    <t>2019年凤凰镇皂河村林下养殖项目</t>
  </si>
  <si>
    <t>林下养鸡3万只，建造鸡舍500平方，脱温室160平方</t>
  </si>
  <si>
    <t>任富春</t>
  </si>
  <si>
    <t>劳务带动及地租</t>
  </si>
  <si>
    <t>通过项目实施，带动15户贫困户增收</t>
  </si>
  <si>
    <t>2019年杏坪镇联丰村水杂果标准化管理项目</t>
  </si>
  <si>
    <t>水杂果基地标准化管理200亩</t>
  </si>
  <si>
    <t>通过项目实施，带动26户贫困户增收</t>
  </si>
  <si>
    <t>2019年板栗标准化管理项目</t>
  </si>
  <si>
    <t>实施板栗修剪、扩盘、清坡、施肥、防虫、涂白等标准化综合科管措施  16100 亩</t>
  </si>
  <si>
    <t>联丰村1000亩、新合村700亩、西川村700亩、胜利村700亩、肖台村700亩、腰庄村700亩、四新村1500亩、张坪村700亩、大沙河村700亩、老庄村700亩、马家台村700亩、金星村700亩、银碗村700亩、荫沟村700亩、两河村700亩、龙潭村700亩、车家河村700亩、金米村700亩、岭丰村700亩、双河村700亩、皂河村1000亩</t>
  </si>
  <si>
    <t>通过项目实施，带动1282户贫困户增收</t>
  </si>
  <si>
    <t>柞水县杏坪镇联丰村股份经济合作社</t>
  </si>
  <si>
    <t>2019年柞水县农业园区林业工程项目建设</t>
  </si>
  <si>
    <t>园区核心区林果建设</t>
  </si>
  <si>
    <t>金米</t>
  </si>
  <si>
    <t>务工带动</t>
  </si>
  <si>
    <t>通过项目实施，带动20户贫困户增收</t>
  </si>
  <si>
    <t>2019年红岩寺镇正沟村中药材连翘、玄参种植项目</t>
  </si>
  <si>
    <t>种植连翘50亩，玄参150亩</t>
  </si>
  <si>
    <t>正沟村</t>
  </si>
  <si>
    <t>县药办</t>
  </si>
  <si>
    <t>余永汉</t>
  </si>
  <si>
    <t>村集体经济通过发展中药材种植带动106户贫困户增收</t>
  </si>
  <si>
    <t>柞政药发（2019）20号</t>
  </si>
  <si>
    <t>2019年红岩寺镇红岩社区中药材连翘种植项目</t>
  </si>
  <si>
    <t>种植连翘600亩</t>
  </si>
  <si>
    <t>红岩社区</t>
  </si>
  <si>
    <t>兰栋喜</t>
  </si>
  <si>
    <t>村集体经济通过发展中药材种植带动51户贫困户增收</t>
  </si>
  <si>
    <t>2019年红岩寺镇跃进村中药材连翘种植项目</t>
  </si>
  <si>
    <t>种植连翘200亩</t>
  </si>
  <si>
    <t>跃进村</t>
  </si>
  <si>
    <t>伍箴林</t>
  </si>
  <si>
    <t>村集体经济通过发展中药材种植带动62户贫困户增收</t>
  </si>
  <si>
    <t>2019年红岩寺镇本地湾村中药材连翘种植项目</t>
  </si>
  <si>
    <t>本地湾村</t>
  </si>
  <si>
    <t>张贻选</t>
  </si>
  <si>
    <t>村集体经济通过发展中药材种植带动85户贫困户增收</t>
  </si>
  <si>
    <t>2019年曹坪镇中坪社区中药产业种苗项目</t>
  </si>
  <si>
    <t>种植玄参200亩</t>
  </si>
  <si>
    <t>通过发展中药材产业，带动贫困户增收1000元</t>
  </si>
  <si>
    <t>2019年曹坪镇窑镇社区中药产业种苗项目</t>
  </si>
  <si>
    <t>种植连翘300亩</t>
  </si>
  <si>
    <t>通过发展中药材产业，带动贫困户增收500元</t>
  </si>
  <si>
    <t>药办产业项目</t>
  </si>
  <si>
    <t>2018年柞水中药材种植产业补助</t>
  </si>
  <si>
    <t>种植中药材1383.5亩</t>
  </si>
  <si>
    <t>全县各镇办</t>
  </si>
  <si>
    <t>肖海坤</t>
  </si>
  <si>
    <t>带动贫困户517户增收</t>
  </si>
  <si>
    <t>柞扶发[2019]26号</t>
  </si>
  <si>
    <t>2019年扶贫产业（中药材）奖补资金项目</t>
  </si>
  <si>
    <t>2019年贫困户种植中药材1828.7亩</t>
  </si>
  <si>
    <t>全县</t>
  </si>
  <si>
    <t>通过种植中药材，带动贫困户增收</t>
  </si>
  <si>
    <t>通过发展中药材种植1828.7亩，带动贫困户人均增收240元</t>
  </si>
  <si>
    <t>柞政药发（2019）51号</t>
  </si>
  <si>
    <t>2019年红岩寺镇盘龙寺村中药材菊花种植项目</t>
  </si>
  <si>
    <t>种植菊花300亩</t>
  </si>
  <si>
    <t>盘龙寺村</t>
  </si>
  <si>
    <t>王云霞</t>
  </si>
  <si>
    <t>村集体经济通过发展中药材种植带动82户贫困户增收</t>
  </si>
  <si>
    <t>柞扶发〔2019〕22号</t>
  </si>
  <si>
    <t>2019年红岩寺镇大沙河村中药材（玄参）种植项目</t>
  </si>
  <si>
    <t>2019年大沙河村中药材连翘种植项目</t>
  </si>
  <si>
    <t>植连翘50亩</t>
  </si>
  <si>
    <t>2019年曹坪镇九间房村中药产业种苗项目</t>
  </si>
  <si>
    <t>种植秦艽60亩，秦艽育苗20亩</t>
  </si>
  <si>
    <t>通过发展中药材产业，带动贫困户增收3000元</t>
  </si>
  <si>
    <t>柞扶发【2019】56号、柞扶发〔2019〕75号</t>
  </si>
  <si>
    <t>2019年曹坪镇中庙村中药产业种苗项目</t>
  </si>
  <si>
    <t>通过发展中药材产业，带动贫困户增收800元</t>
  </si>
  <si>
    <t>柞政扶发【2019】22号</t>
  </si>
  <si>
    <t>2019年曹坪镇银碗村中药产业种苗项目</t>
  </si>
  <si>
    <t>种植玄参200亩、种植天麻3500窝</t>
  </si>
  <si>
    <t>通过发展中药材产业，带动贫困户人增收150元</t>
  </si>
  <si>
    <t>柞扶发【2019】56号</t>
  </si>
  <si>
    <t>2019年曹坪镇东沟村中药产业种苗项目</t>
  </si>
  <si>
    <t>种植玄参300亩、种植五味子300亩</t>
  </si>
  <si>
    <t>通过发展中药材产业，带动贫困户增收300元</t>
  </si>
  <si>
    <t>2019年曹坪镇沙岭村中药产业种苗项目</t>
  </si>
  <si>
    <t>种植天麻10000窝</t>
  </si>
  <si>
    <t>2019年曹坪镇马房湾村中药产业种苗项目</t>
  </si>
  <si>
    <t>种植天麻2500窝</t>
  </si>
  <si>
    <t>2019年瓦房口镇马家台村玄参种植项目</t>
  </si>
  <si>
    <t>种植玄参283亩</t>
  </si>
  <si>
    <t>入股分红</t>
  </si>
  <si>
    <t>通过中药产业发展项目实施带动贫困户增收1500元</t>
  </si>
  <si>
    <t>2019年瓦房口镇马家台村连翘种植项目</t>
  </si>
  <si>
    <t>种植连翘110亩</t>
  </si>
  <si>
    <t>2019年瓦房口镇马家台村菊花种植项目项目</t>
  </si>
  <si>
    <t>种植菊花87亩</t>
  </si>
  <si>
    <t>通过中药产业发展项目实施带动贫困户增收500元</t>
  </si>
  <si>
    <t>2019年瓦房口镇金星村连翘种植项目</t>
  </si>
  <si>
    <t>种植连翘50亩</t>
  </si>
  <si>
    <t>通过中药产业发展项目实施带动贫困户增收300元</t>
  </si>
  <si>
    <t>2019年瓦房口镇金台村连翘种植项目</t>
  </si>
  <si>
    <t>发展大棚木耳60.0552万袋</t>
  </si>
  <si>
    <t>通过中药产业发展项目实施带动贫困户增收400元</t>
  </si>
  <si>
    <t>2019年瓦房口镇老庄村连翘种植项目</t>
  </si>
  <si>
    <t>种植连翘350亩</t>
  </si>
  <si>
    <t>通过中药产业发展项目实施带动贫困户增收600元</t>
  </si>
  <si>
    <t>2019年街垣社区中药产业种苗项目</t>
  </si>
  <si>
    <t>种植玄参50亩</t>
  </si>
  <si>
    <t>菌包生产项目</t>
  </si>
  <si>
    <t>2019年柞水中博金凤菌业木耳菌包生产项目</t>
  </si>
  <si>
    <t>年产木耳菌包2200万袋</t>
  </si>
  <si>
    <t>辐射带动杏坪镇所有贫困村集体经济发展和部分贫困群众增收</t>
  </si>
  <si>
    <t>2019年柞水中博金米菌业木耳菌包生产项目</t>
  </si>
  <si>
    <t>年产木耳菌包2000万袋</t>
  </si>
  <si>
    <t>王维智</t>
  </si>
  <si>
    <t>为木耳基地提供菌包</t>
  </si>
  <si>
    <r>
      <rPr>
        <sz val="12"/>
        <rFont val="宋体"/>
        <charset val="134"/>
      </rPr>
      <t>通过建设木耳菌包生产线，带动全镇集体经济木耳产业发展和</t>
    </r>
    <r>
      <rPr>
        <b/>
        <sz val="12"/>
        <rFont val="宋体"/>
        <charset val="134"/>
      </rPr>
      <t>737</t>
    </r>
    <r>
      <rPr>
        <sz val="12"/>
        <rFont val="宋体"/>
        <charset val="134"/>
      </rPr>
      <t>户群众增收</t>
    </r>
  </si>
  <si>
    <t>2019年柞水中博肖台菌业木耳菌包生产项目</t>
  </si>
  <si>
    <t>宋涛</t>
  </si>
  <si>
    <t>辐射带动杏坪镇所有贫困村村集体经济发展和部分贫困群众增收</t>
  </si>
  <si>
    <t>2019年柞水中博玉窑菌业木耳菌包生产项目</t>
  </si>
  <si>
    <t>李源</t>
  </si>
  <si>
    <t>辐射带动营盘镇所有贫困村村集体经济发展和部分贫困群众增收</t>
  </si>
  <si>
    <t>木耳加工包装扶贫车间</t>
  </si>
  <si>
    <t>2019年柞水县杏坪镇木耳加工包装扶贫车间</t>
  </si>
  <si>
    <t>新建木耳加工包装线一条，建设木耳包装车间350㎡，库房1500㎡，展厅150㎡，完善道路、绿化、电力等基础设施配套工程。</t>
  </si>
  <si>
    <t>阮鹏</t>
  </si>
  <si>
    <t>入股分红，
提升就业能力</t>
  </si>
  <si>
    <t>带动全县贫困人口700人增收脱贫</t>
  </si>
  <si>
    <t>柞扶发〔2019〕56、57号</t>
  </si>
  <si>
    <t>构树饲料加工产业扶贫车间</t>
  </si>
  <si>
    <t>2019年柞水构树饲料加工产业扶贫车间建设项目</t>
  </si>
  <si>
    <t>构树饲料加工生产线一条，建设构树饲料加工车间528.59㎡，库房412.05㎡，完善道路、绿化、电力等基础设施配套工程。</t>
  </si>
  <si>
    <t>辐射带动全县200户以上的贫困户增收。</t>
  </si>
  <si>
    <t>曹坪镇荫沟村粉条加工厂</t>
  </si>
  <si>
    <t>2019年曹坪镇荫沟村粉条加工厂项目</t>
  </si>
  <si>
    <t>建设粉条加工厂200平方米，生产线一条</t>
  </si>
  <si>
    <t>柞政扶发（2018）90号</t>
  </si>
  <si>
    <t>2018年乾佑街办、营盘镇农家乐补助</t>
  </si>
  <si>
    <t>农家乐补助10户</t>
  </si>
  <si>
    <t>乾佑街办、营盘镇</t>
  </si>
  <si>
    <t>朱家湾村、什家湾村、龙潭村、丰河村、</t>
  </si>
  <si>
    <t>县文旅局</t>
  </si>
  <si>
    <t>陈立德</t>
  </si>
  <si>
    <t>产业扶持促农增收</t>
  </si>
  <si>
    <t>贫困户开办农家乐促进其增收项目</t>
  </si>
  <si>
    <t>柞扶发[2019] 26号</t>
  </si>
  <si>
    <t>2019年营盘镇朱家湾村旅游扶贫项目</t>
  </si>
  <si>
    <t>老林公社乡村旅游扶贫项目</t>
  </si>
  <si>
    <t>朱家湾村</t>
  </si>
  <si>
    <t>毛家锋</t>
  </si>
  <si>
    <t>通过发展老林公社项目，带动贫困户人均增收1000元</t>
  </si>
  <si>
    <t>2019年营盘镇牛背梁扶贫超市建设补助项目</t>
  </si>
  <si>
    <t>新建120平方米扶贫超市一个</t>
  </si>
  <si>
    <t>农村公益性服务</t>
  </si>
  <si>
    <t>通过建立扶贫超市，打造镇域内农副产品销售平台，扩大农户增收渠道</t>
  </si>
  <si>
    <t>金星村200KW村级光伏扶贫电站（续建）</t>
  </si>
  <si>
    <t>建设200KWp房顶光伏发电、计划年发电量23万度(弥补资金缺口)</t>
  </si>
  <si>
    <t>熊啟斌</t>
  </si>
  <si>
    <t>乾佑街办车家河光伏尾欠项目</t>
  </si>
  <si>
    <t>光伏发电396.8千瓦</t>
  </si>
  <si>
    <t>乾佑街办</t>
  </si>
  <si>
    <t>通过发展光伏项目，带动199户贫困户脱贫增收</t>
  </si>
  <si>
    <t>柞扶发〔2019〕76号</t>
  </si>
  <si>
    <t>下梁镇胜利村光伏发展尾欠项目</t>
  </si>
  <si>
    <t>光伏发电104千瓦</t>
  </si>
  <si>
    <t>寇正擎</t>
  </si>
  <si>
    <t>通过光伏发电项目，带动贫困户增收</t>
  </si>
  <si>
    <t>李砭村光伏发展项目（尾欠）</t>
  </si>
  <si>
    <t>光伏发电175千瓦</t>
  </si>
  <si>
    <t>通过光伏发电175千瓦项目，带动47户贫困户增收</t>
  </si>
  <si>
    <t>柞扶发（2019）74号，柞扶发（2019）76号</t>
  </si>
  <si>
    <t>凤凰镇宽坪村光伏发电尾欠款</t>
  </si>
  <si>
    <t>建设光伏发电31.8千瓦尾欠工程款补助</t>
  </si>
  <si>
    <t>杏坪镇联丰村光伏电站尾款项目</t>
  </si>
  <si>
    <t>光伏发电1兆瓦</t>
  </si>
  <si>
    <t>通过发展光伏产业带动户贫困户增收</t>
  </si>
  <si>
    <r>
      <rPr>
        <sz val="10"/>
        <color indexed="8"/>
        <rFont val="宋体"/>
        <charset val="134"/>
      </rPr>
      <t>柞扶发〔2019〕</t>
    </r>
    <r>
      <rPr>
        <sz val="10"/>
        <color indexed="8"/>
        <rFont val="Arial"/>
        <charset val="134"/>
      </rPr>
      <t>76</t>
    </r>
    <r>
      <rPr>
        <sz val="10"/>
        <color indexed="8"/>
        <rFont val="宋体"/>
        <charset val="134"/>
      </rPr>
      <t>号、柞扶发〔2019〕74号</t>
    </r>
  </si>
  <si>
    <t>杏坪镇联合村光伏电站尾款项目</t>
  </si>
  <si>
    <t>光伏发电17.82千瓦</t>
  </si>
  <si>
    <r>
      <rPr>
        <sz val="10"/>
        <color indexed="8"/>
        <rFont val="宋体"/>
        <charset val="134"/>
      </rPr>
      <t>柞扶发〔2019〕</t>
    </r>
    <r>
      <rPr>
        <sz val="10"/>
        <color indexed="8"/>
        <rFont val="Arial"/>
        <charset val="134"/>
      </rPr>
      <t>76</t>
    </r>
    <r>
      <rPr>
        <sz val="10"/>
        <color indexed="8"/>
        <rFont val="宋体"/>
        <charset val="134"/>
      </rPr>
      <t>号</t>
    </r>
  </si>
  <si>
    <t>杏坪镇肖台村光伏电站尾款项目</t>
  </si>
  <si>
    <t>光伏发电57.68千瓦</t>
  </si>
  <si>
    <t>杏坪镇云蒙村光伏电站尾款项目</t>
  </si>
  <si>
    <t>光伏发电80千瓦</t>
  </si>
  <si>
    <t>瓦房口镇金台村光伏发展尾款项目</t>
  </si>
  <si>
    <t>光伏发电100千瓦</t>
  </si>
  <si>
    <t>通过光伏产业带动20户贫困户增收200元</t>
  </si>
  <si>
    <t>柞扶发【2019】76号</t>
  </si>
  <si>
    <t>瓦房口镇金星村光伏发展尾款项目</t>
  </si>
  <si>
    <t>光伏发电200.07千瓦</t>
  </si>
  <si>
    <t>通过光伏产业带动41户贫困户增收200元</t>
  </si>
  <si>
    <t>瓦房口镇老庄村光伏发展尾款项目</t>
  </si>
  <si>
    <t>光伏发电55.39千瓦</t>
  </si>
  <si>
    <t>通过光伏产业带动13户贫困户增收200元</t>
  </si>
  <si>
    <t>2018年曹坪镇沙岭村光伏发电尾款项目</t>
  </si>
  <si>
    <t>光伏发电47.52千瓦</t>
  </si>
  <si>
    <t>吴祥斌</t>
  </si>
  <si>
    <t>集体经济带动</t>
  </si>
  <si>
    <t>通过发展光伏产业，带动贫困户增收</t>
  </si>
  <si>
    <t>2018年曹坪镇荫沟村光伏发电尾款项目</t>
  </si>
  <si>
    <t>光伏发电106.92千瓦</t>
  </si>
  <si>
    <t>吴义林</t>
  </si>
  <si>
    <t>2018年曹坪镇马房湾村光伏发电尾款项目</t>
  </si>
  <si>
    <t>光伏发电83.16千瓦</t>
  </si>
  <si>
    <t>马房湾</t>
  </si>
  <si>
    <t>张国锋</t>
  </si>
  <si>
    <t>4.1生态效益补偿</t>
  </si>
  <si>
    <t>2019年国家级公益林生态效益补偿项目</t>
  </si>
  <si>
    <t>全县国家公益林管护面积101.8万亩</t>
  </si>
  <si>
    <t>5个镇1林场</t>
  </si>
  <si>
    <t>39个村</t>
  </si>
  <si>
    <t>政策兑现</t>
  </si>
  <si>
    <t>通过生态效补偿兑现，带动3856户贫困户增收</t>
  </si>
  <si>
    <t>4.2生态效益补偿</t>
  </si>
  <si>
    <t>2019年省级生态效益补偿项目</t>
  </si>
  <si>
    <t>公益林管护面积9.9796万亩</t>
  </si>
  <si>
    <t>红岩寺镇、曹坪镇、下梁镇</t>
  </si>
  <si>
    <t>本地湾、大沙河、红安、盘龙、红岩社区、跃进、张坪、闫坪、正沟、银碗、窑镇社区、马房湾、新合、西川、金盆、老庵寺</t>
  </si>
  <si>
    <t>通过项目实施带动1540户贫困户增收</t>
  </si>
  <si>
    <t>4.3生态效益补偿</t>
  </si>
  <si>
    <t>2019年柞水县新一轮退耕还林项目</t>
  </si>
  <si>
    <t>实施25度以上坡耕地造林1.5万亩</t>
  </si>
  <si>
    <t>红岩寺镇、瓦房口镇、曹坪镇、凤凰镇、杏坪镇</t>
  </si>
  <si>
    <t>11个村</t>
  </si>
  <si>
    <t>柞水县林业局</t>
  </si>
  <si>
    <t>贫困人口务工及政策兑现带动贫困户增收</t>
  </si>
  <si>
    <t>通过项目实施，带动贫困户增收</t>
  </si>
  <si>
    <t>4.4森林抚育</t>
  </si>
  <si>
    <t>2019年森林抚育项目</t>
  </si>
  <si>
    <t>中幼林抚育间伐2万亩，间伐剩余物用于发展木耳、香菇、天麻等林下经济</t>
  </si>
  <si>
    <t>营盘镇、红岩寺镇</t>
  </si>
  <si>
    <t>北河村、丰河村、龙潭村、张家坪村、大沙河村</t>
  </si>
  <si>
    <t>通过项目实施，带动286户贫困户增收</t>
  </si>
  <si>
    <t>5、其它</t>
  </si>
  <si>
    <t>苏陕协作项目</t>
  </si>
  <si>
    <t>2019年县供销社消费扶贫超市</t>
  </si>
  <si>
    <t>在南京众彩物流中心和高淳区续建消费扶贫超市3个及开展消费推介活动</t>
  </si>
  <si>
    <t>营盘镇等9个镇办</t>
  </si>
  <si>
    <t>龙潭村等81个村和社区</t>
  </si>
  <si>
    <t>张新立</t>
  </si>
  <si>
    <t>巩固提升类项目</t>
  </si>
  <si>
    <t>通过消费扶贫增收</t>
  </si>
  <si>
    <t>预计人均增收1200万</t>
  </si>
  <si>
    <t>2019年曹坪镇中坪社区木耳基地配套设施建设项目</t>
  </si>
  <si>
    <t>土地流转、木耳基地配套设施</t>
  </si>
  <si>
    <t>宋清洁</t>
  </si>
  <si>
    <t>贫困林场</t>
  </si>
  <si>
    <t>2019年贫困林场扶贫项目</t>
  </si>
  <si>
    <t>房屋修缮1320㎡、广地硬化400㎡、改造电路1320㎡、供水管道鋪设600米及维修改造330米</t>
  </si>
  <si>
    <t>营盘镇、乾佑街办、梨园村、下梁镇</t>
  </si>
  <si>
    <t>营镇社区、梨园村、石瓮社区、老庵寺村</t>
  </si>
  <si>
    <t>资产收益扶贫</t>
  </si>
  <si>
    <t>通过项目实施，改善贫困林场及护林站工作环境条件</t>
  </si>
  <si>
    <t>商政林发[2018]276号、[2019]110号、</t>
  </si>
  <si>
    <t>2019年有害生物防治</t>
  </si>
  <si>
    <t>有害生物防治（松褐天牛）采购诱芯、诱捕器等，保护森林资源，改善生态环境</t>
  </si>
  <si>
    <t>36个村</t>
  </si>
  <si>
    <t>不涉及贫困户，无带动
受益户</t>
  </si>
  <si>
    <t>2019年野生动物保护项目</t>
  </si>
  <si>
    <t>保护野生动物</t>
  </si>
  <si>
    <t>2019年生态资源保护项目</t>
  </si>
  <si>
    <t>天然林保险、森林防火、有害生物防治等各类森林资源保护工作</t>
  </si>
  <si>
    <t>81个村</t>
  </si>
  <si>
    <t>渔业基础设施补助项目</t>
  </si>
  <si>
    <t>2019年柞水县群浩冷水鱼养殖废水处理建设项目</t>
  </si>
  <si>
    <r>
      <rPr>
        <sz val="12"/>
        <rFont val="宋体"/>
        <charset val="134"/>
      </rPr>
      <t>新建生物滤池800m</t>
    </r>
    <r>
      <rPr>
        <sz val="12"/>
        <rFont val="宋体"/>
        <charset val="134"/>
      </rPr>
      <t>³</t>
    </r>
    <r>
      <rPr>
        <sz val="12"/>
        <rFont val="宋体"/>
        <charset val="134"/>
      </rPr>
      <t>，沉淀池2000m</t>
    </r>
    <r>
      <rPr>
        <sz val="12"/>
        <rFont val="宋体"/>
        <charset val="134"/>
      </rPr>
      <t>³</t>
    </r>
    <r>
      <rPr>
        <sz val="12"/>
        <rFont val="宋体"/>
        <charset val="134"/>
      </rPr>
      <t>，人工湿地1200㎡，场区道路硬化1500㎡。</t>
    </r>
  </si>
  <si>
    <t>县水利局</t>
  </si>
  <si>
    <t>黄家兵</t>
  </si>
  <si>
    <t>渔业基础设施项目建设带贫增收</t>
  </si>
  <si>
    <t>实现经济效益、社会效益和生态效益良性发展并加强产业脱贫带动，共带动4户贫困户10人，实现稳定收益脱贫。</t>
  </si>
  <si>
    <t>2019年柞水县朝阳大鲵驯养繁殖基地项目</t>
  </si>
  <si>
    <t>新建大鲵仿生态驯养繁殖池300㎡，新建室内养殖池500㎡，改造原有大鲵饵料池700㎡；配套改造给排水管道500m、供电线路500m，建设生产管理用房100㎡；引进优质大鲵亲本60组（120尾）。</t>
  </si>
  <si>
    <t>朱吉平</t>
  </si>
  <si>
    <t>年可繁殖大鲵苗种5000尾。商品大鲵3000公斤，年产值70万元并加强产业脱贫带动，共带动3户贫困户10人，实现稳定收益脱贫。</t>
  </si>
  <si>
    <t>乡村振兴示范村</t>
  </si>
  <si>
    <t>2019年小岭镇金米村乡村振兴示范村建设和教育培训扶贫项目</t>
  </si>
  <si>
    <t>建设金米村乡村振兴示范村，打造教育培训扶贫基地</t>
  </si>
  <si>
    <t>建设乡村振兴示范村</t>
  </si>
  <si>
    <t>通过建设金米村乡村振兴示范村、打造教育培训扶贫基地，有效巩固贫困村脱贫成果，带动全村群众脱贫致富</t>
  </si>
  <si>
    <t>柞脱组发〔2019〕11号</t>
  </si>
  <si>
    <t>2019年柞水县职业农民</t>
  </si>
  <si>
    <r>
      <rPr>
        <sz val="12"/>
        <color indexed="10"/>
        <rFont val="宋体"/>
        <charset val="134"/>
      </rPr>
      <t>培育初级职业农民</t>
    </r>
    <r>
      <rPr>
        <sz val="12"/>
        <color indexed="10"/>
        <rFont val="Arial"/>
        <charset val="134"/>
      </rPr>
      <t>150</t>
    </r>
    <r>
      <rPr>
        <sz val="12"/>
        <color indexed="10"/>
        <rFont val="宋体"/>
        <charset val="134"/>
      </rPr>
      <t>人</t>
    </r>
  </si>
  <si>
    <r>
      <rPr>
        <sz val="12"/>
        <color indexed="10"/>
        <rFont val="Arial"/>
        <charset val="134"/>
      </rPr>
      <t>9</t>
    </r>
    <r>
      <rPr>
        <sz val="12"/>
        <color indexed="10"/>
        <rFont val="宋体"/>
        <charset val="134"/>
      </rPr>
      <t>个镇</t>
    </r>
    <r>
      <rPr>
        <sz val="12"/>
        <color indexed="10"/>
        <rFont val="Arial"/>
        <charset val="134"/>
      </rPr>
      <t>(</t>
    </r>
    <r>
      <rPr>
        <sz val="12"/>
        <color indexed="10"/>
        <rFont val="宋体"/>
        <charset val="134"/>
      </rPr>
      <t>办</t>
    </r>
    <r>
      <rPr>
        <sz val="12"/>
        <color indexed="10"/>
        <rFont val="Arial"/>
        <charset val="134"/>
      </rPr>
      <t>)</t>
    </r>
  </si>
  <si>
    <t>全县各村</t>
  </si>
  <si>
    <r>
      <rPr>
        <sz val="12"/>
        <color indexed="10"/>
        <rFont val="Arial"/>
        <charset val="134"/>
      </rPr>
      <t>2019</t>
    </r>
    <r>
      <rPr>
        <sz val="12"/>
        <color indexed="10"/>
        <rFont val="宋体"/>
        <charset val="134"/>
      </rPr>
      <t>年</t>
    </r>
  </si>
  <si>
    <t>通过培育职业农民带动产业发展</t>
  </si>
  <si>
    <r>
      <rPr>
        <sz val="12"/>
        <color indexed="10"/>
        <rFont val="宋体"/>
        <charset val="134"/>
      </rPr>
      <t>柞农发〔</t>
    </r>
    <r>
      <rPr>
        <sz val="12"/>
        <color indexed="10"/>
        <rFont val="Arial"/>
        <charset val="134"/>
      </rPr>
      <t>2019</t>
    </r>
    <r>
      <rPr>
        <sz val="12"/>
        <color indexed="10"/>
        <rFont val="宋体"/>
        <charset val="134"/>
      </rPr>
      <t>〕257号</t>
    </r>
  </si>
  <si>
    <t>2019年柞水县农业信息统计</t>
  </si>
  <si>
    <t>产业扶贫信息监测统计</t>
  </si>
  <si>
    <t>相关贫困村</t>
  </si>
  <si>
    <t>刘建军</t>
  </si>
  <si>
    <r>
      <rPr>
        <sz val="12"/>
        <color indexed="8"/>
        <rFont val="宋体"/>
        <charset val="134"/>
      </rPr>
      <t>柞农发〔</t>
    </r>
    <r>
      <rPr>
        <sz val="12"/>
        <color indexed="8"/>
        <rFont val="Arial"/>
        <charset val="134"/>
      </rPr>
      <t>2019</t>
    </r>
    <r>
      <rPr>
        <sz val="12"/>
        <color indexed="8"/>
        <rFont val="宋体"/>
        <charset val="134"/>
      </rPr>
      <t>〕</t>
    </r>
    <r>
      <rPr>
        <sz val="12"/>
        <color indexed="8"/>
        <rFont val="Arial"/>
        <charset val="134"/>
      </rPr>
      <t>257</t>
    </r>
    <r>
      <rPr>
        <sz val="12"/>
        <color indexed="8"/>
        <rFont val="宋体"/>
        <charset val="134"/>
      </rPr>
      <t>号</t>
    </r>
  </si>
  <si>
    <t>电商消费扶贫中心建设项目</t>
  </si>
  <si>
    <t>2019年柞水电商消费扶贫中心建设项目</t>
  </si>
  <si>
    <t>升级改造电商消费扶贫超市，完成来自我县9个镇办送来的农特产品、时令果蔬、初加工产品及企业产品的展示销售，争取年销售额突破500万元，带动更多贫困户增收和就业，打通游客购物消费渠道，最终实现“电子商务+全域旅游+消费扶贫+农产品经营主体+贫困户”的电商扶贫之路。</t>
  </si>
  <si>
    <t>柞水县</t>
  </si>
  <si>
    <t>县经贸局</t>
  </si>
  <si>
    <t>刘书博</t>
  </si>
  <si>
    <t>通过销售柞水土特产品增加农民收入，带动部分就业。</t>
  </si>
  <si>
    <t>年销售额突破500万元</t>
  </si>
  <si>
    <t>柞水县黄金移民小区社区工厂建设项目</t>
  </si>
  <si>
    <t>2019年柞水县黄金移民小区社区工厂建设项目</t>
  </si>
  <si>
    <t>建设服饰外贸加工标准化厂房12000平方米，综合用房3000平方米；建服饰加工生产线4条，购置设备800台（套），及厂区道路、网管、美化亮化、消防等配套设施。项目共分二期建设，其中：一期建成标准化厂房8502.96平方米，建设道路、网管、绿化亮化、消防等配套设施。</t>
  </si>
  <si>
    <t>孟如意</t>
  </si>
  <si>
    <t>社区工厂建设完成后，交由南京阳成服饰公司进行生产运营，带动移民小区及周边贫困人口就业150人左右</t>
  </si>
  <si>
    <t>2019年柞水县贫困劳动力外出务工交通补贴</t>
  </si>
  <si>
    <t>鼓励有就业意愿的贫困劳动力外出务工</t>
  </si>
  <si>
    <t>相关镇办</t>
  </si>
  <si>
    <t>相关村（社区）</t>
  </si>
  <si>
    <t>县就业局</t>
  </si>
  <si>
    <t>杨秦湘</t>
  </si>
  <si>
    <t>鼓励贫困劳动力外出务工</t>
  </si>
  <si>
    <t>对符合一次性交通补贴发放条件的贫困劳动力及时给予补贴</t>
  </si>
  <si>
    <t>商财办社〔2017〕51号</t>
  </si>
  <si>
    <t>1</t>
  </si>
  <si>
    <t>2019年柞水县贫困劳动力一次性创业补贴</t>
  </si>
  <si>
    <t>鼓励贫困劳动力新办经济实体，实现增收致富</t>
  </si>
  <si>
    <t>县人社局</t>
  </si>
  <si>
    <t>郝振武</t>
  </si>
  <si>
    <t>扶持贫困劳动力创业</t>
  </si>
  <si>
    <t>对符合一次性创业补贴发放条件的贫困劳动力及时给予补贴</t>
  </si>
  <si>
    <t>2</t>
  </si>
  <si>
    <t>2019年柞水县就业扶贫基地岗位补贴</t>
  </si>
  <si>
    <t>鼓励经济实体吸纳贫困劳动力就业</t>
  </si>
  <si>
    <t>对符合补贴发放条件的经济实体及时给予补贴</t>
  </si>
  <si>
    <t>柞人社发〔2019〕141号</t>
  </si>
  <si>
    <t>3</t>
  </si>
  <si>
    <t>2019年柞水县社区工厂岗位补贴</t>
  </si>
  <si>
    <t>4</t>
  </si>
  <si>
    <t>2019年柞水县贫困劳动力一次性求职补贴</t>
  </si>
  <si>
    <t>鼓励有就业意愿的贫困劳动力就业</t>
  </si>
  <si>
    <t>鼓励贫困劳动力就业</t>
  </si>
  <si>
    <t>对符合一次性求职补贴发放条件的贫困劳动力及时给予补贴</t>
  </si>
  <si>
    <t>2019年柞水县人社局就业创业培训</t>
  </si>
  <si>
    <t>培训贫困劳动力600人</t>
  </si>
  <si>
    <t>提升贫困劳动力就业创业技能</t>
  </si>
  <si>
    <t>提升600人就业创业技能</t>
  </si>
  <si>
    <t>柞政人社发（2017）259号</t>
  </si>
  <si>
    <t>2019年柞水县扶贫局雨露计划贫困户就业创业培训</t>
  </si>
  <si>
    <t>培训贫困劳动力190人</t>
  </si>
  <si>
    <t>宁江平</t>
  </si>
  <si>
    <t>提升190人就业创业技能</t>
  </si>
  <si>
    <t>药办实用技术培训</t>
  </si>
  <si>
    <t>2019年贫困户种植养殖实用技术培训</t>
  </si>
  <si>
    <t>贫困户中药材种植业实用技术培训1000人</t>
  </si>
  <si>
    <t>提升贫困劳动力农业产业技术素质</t>
  </si>
  <si>
    <t>提升1000人农业产业技术</t>
  </si>
  <si>
    <t>柞扶发〔2019〕28号</t>
  </si>
  <si>
    <t>林业技能培训项目</t>
  </si>
  <si>
    <t>2019年柞水县农民林业技能培训项目</t>
  </si>
  <si>
    <t>林业技术培训</t>
  </si>
  <si>
    <t>51个贫困村</t>
  </si>
  <si>
    <t>技能培训</t>
  </si>
  <si>
    <t>通过项目实施，带动1800户贫困户获得林业技能</t>
  </si>
  <si>
    <t>苏陕协作培训</t>
  </si>
  <si>
    <t>2019年柞水县产业技术能人培训及干部培训交流项目</t>
  </si>
  <si>
    <t xml:space="preserve">  依托李玉院士工作站平台，通过实地培训及外出培训相结合方式,对食用菌等产业技术能人进行技术培训提升,计划培训120人次；</t>
  </si>
  <si>
    <t>瓦房口镇等9个镇办</t>
  </si>
  <si>
    <t>磨沟等部分贫困村</t>
  </si>
  <si>
    <t>邹定旺</t>
  </si>
  <si>
    <t>提高贫困人口技能</t>
  </si>
  <si>
    <t>通过培训提高120人技术技能</t>
  </si>
  <si>
    <t>2019年柞水县农业产业技术培训项目</t>
  </si>
  <si>
    <t>对全县51个贫困村部分贫困户进行农业产业技术培训，计划培训3000人次，培训内容包括木耳、中药材种植技术，生猪、土鸡和蛋鸡养殖技术等方面的生产管理技术。</t>
  </si>
  <si>
    <t>张涛</t>
  </si>
  <si>
    <t>通过培训提高300人技术技能</t>
  </si>
  <si>
    <t>1.贫困人口护林员</t>
  </si>
  <si>
    <t>2019年柞水县森林管护项目</t>
  </si>
  <si>
    <t>全县森林管护面积322.11万亩</t>
  </si>
  <si>
    <t>全县8镇1办2场</t>
  </si>
  <si>
    <t>全县95个护林站</t>
  </si>
  <si>
    <t>通过项目实施，带动1060户贫困户增收7200元</t>
  </si>
  <si>
    <t>2.贫困人口护路员</t>
  </si>
  <si>
    <t>2019年杏坪镇护路员项目</t>
  </si>
  <si>
    <t>23名护路员工资，养护里程96.42公里</t>
  </si>
  <si>
    <t>肖台村
杏坪社区
联丰村
中山村
严坪村
中台村
云蒙村
联合村
天埫村
晨光村
柴庄社区</t>
  </si>
  <si>
    <t>县交通局</t>
  </si>
  <si>
    <t>落实公益岗带贫减贫</t>
  </si>
  <si>
    <t>通过设立公益岗，带动22户贫困户增收</t>
  </si>
  <si>
    <t>2019年红岩寺镇护路员项目</t>
  </si>
  <si>
    <t>17名护路员工资，养护里程69.3公里</t>
  </si>
  <si>
    <t>掌上村、张坪村、大沙河村、跃进村、本地湾村、红岩社区、红安村、闫坪村、盘龙寺村、正沟村</t>
  </si>
  <si>
    <t>李茜</t>
  </si>
  <si>
    <t>通过设立公益岗，带动17户贫困户增收</t>
  </si>
  <si>
    <t>2019年凤凰镇护路员项目</t>
  </si>
  <si>
    <t>20名护路员工资，养护里程59公里</t>
  </si>
  <si>
    <t>凤镇街社区、皂河村、双河村、宽坪村、龙潭村、桃园村、金凤村、大寺沟村</t>
  </si>
  <si>
    <t>李开东</t>
  </si>
  <si>
    <t>通过设立公益岗，带动20户贫困户增收</t>
  </si>
  <si>
    <t>2019年乾佑街办护路员项目</t>
  </si>
  <si>
    <t>6名护路员工资，养护里程28公里</t>
  </si>
  <si>
    <t xml:space="preserve">车家河村、
梨园村、马房子村
</t>
  </si>
  <si>
    <t>张斌</t>
  </si>
  <si>
    <t>通过设立公益岗，带动7户贫困户增收</t>
  </si>
  <si>
    <t>2019年营盘镇护路员项目</t>
  </si>
  <si>
    <t>12名护路员，养护里程37.4</t>
  </si>
  <si>
    <t>药王堂村、曹店村、北河村</t>
  </si>
  <si>
    <t>吴启辉</t>
  </si>
  <si>
    <t>通过设立公益岗，带动12户贫困户增收</t>
  </si>
  <si>
    <t>2019年下梁镇护路员项目</t>
  </si>
  <si>
    <t>10名护路员，养护里程33.3</t>
  </si>
  <si>
    <t>明星村、胜利村、石瓮社区</t>
  </si>
  <si>
    <t>舒涛</t>
  </si>
  <si>
    <t>通过设立公益岗，带动10户贫困户增收</t>
  </si>
  <si>
    <t>2019年曹坪镇护路员项目</t>
  </si>
  <si>
    <t>25名护路员工资，养护里程66.7</t>
  </si>
  <si>
    <t>东沟村、九间房村、窑镇社区</t>
  </si>
  <si>
    <t>周子淋</t>
  </si>
  <si>
    <t>通过设立公益岗，带动25户贫困户增收</t>
  </si>
  <si>
    <t>2019年小岭镇护路员项目</t>
  </si>
  <si>
    <t>4名护路员，养护里程14公里</t>
  </si>
  <si>
    <t>李砭村
常湾村
岭丰村
罗庄村</t>
  </si>
  <si>
    <t>陈永富</t>
  </si>
  <si>
    <t>通过设立公益岗，带动4户贫困户增收</t>
  </si>
  <si>
    <t>2019年瓦房口镇护路员项目</t>
  </si>
  <si>
    <t>18名护路员，养护里程53.4</t>
  </si>
  <si>
    <t>瓦房村、街垣社区、磨沟村、田丰村</t>
  </si>
  <si>
    <t>徐欣</t>
  </si>
  <si>
    <t>通过设立公益岗，带动18户贫困户增收</t>
  </si>
  <si>
    <t>3.贫困人口护水员</t>
  </si>
  <si>
    <t>4.贫困人口保洁员</t>
  </si>
  <si>
    <t>2019年柞水县农村环卫保洁及生活垃圾清运</t>
  </si>
  <si>
    <t>环卫保洁及生活垃圾清运</t>
  </si>
  <si>
    <t>八镇一街办</t>
  </si>
  <si>
    <t>14个社区，65个行政村</t>
  </si>
  <si>
    <t>县清洁办</t>
  </si>
  <si>
    <t>张书国</t>
  </si>
  <si>
    <t>解决“两不愁，三保障”项目</t>
  </si>
  <si>
    <t>公共区域“面上不见垃圾，不见污水”的目标</t>
  </si>
  <si>
    <t>2019年柞水县扶贫公益专岗</t>
  </si>
  <si>
    <t>开发扶贫公益专岗73个</t>
  </si>
  <si>
    <t>帮扶就业困难劳动力就业</t>
  </si>
  <si>
    <t>帮扶73户就业困难家庭至少实现1人稳定就业</t>
  </si>
  <si>
    <t>柞政人社发〔2017〕283号</t>
  </si>
  <si>
    <t>2019年柞水县特设就业扶贫公益性岗位</t>
  </si>
  <si>
    <t>开发特设就业扶贫公益性岗位662个</t>
  </si>
  <si>
    <t>帮扶662户就业困难家庭至少实现1人稳定就业</t>
  </si>
  <si>
    <t>柞政人社发〔2017〕148号</t>
  </si>
  <si>
    <t>2019年度柞水县技工院校建档立卡贫困家庭学生雨露计划补助资金</t>
  </si>
  <si>
    <t>2019年度柞水县技工院校建档立卡贫困家庭学生雨露计划补助学生11人</t>
  </si>
  <si>
    <t>各镇办</t>
  </si>
  <si>
    <t>相关村、社区</t>
  </si>
  <si>
    <t>史高纯</t>
  </si>
  <si>
    <t>技工院校建档立卡贫困家庭学生雨露计划补助</t>
  </si>
  <si>
    <t>减轻农村贫困家庭上学难</t>
  </si>
  <si>
    <t>柞扶发（2019）59号</t>
  </si>
  <si>
    <t>学前教育资助</t>
  </si>
  <si>
    <t>柞水县2019年春家庭经济困难幼儿生活费补助</t>
  </si>
  <si>
    <t>2019年春家庭经济困难幼儿生活费补助</t>
  </si>
  <si>
    <t>相关社区</t>
  </si>
  <si>
    <t>县科教局</t>
  </si>
  <si>
    <t>朱小涛</t>
  </si>
  <si>
    <t>资助家庭经济困难幼儿1460人</t>
  </si>
  <si>
    <t>资助学前家庭经济困难幼儿1460名</t>
  </si>
  <si>
    <t>柞财办教发〔2019〕151号</t>
  </si>
  <si>
    <t>义务教育资助</t>
  </si>
  <si>
    <t>柞水县2019年春农村义务教育阶段家庭经济困难寄宿生生活费补助</t>
  </si>
  <si>
    <t>2019年春农村义务教育阶段家庭经济困难寄宿生生活费补助</t>
  </si>
  <si>
    <t>帮助义务教育阶段学生完成九年义务教育</t>
  </si>
  <si>
    <t>资助2669名家庭经济困难学生</t>
  </si>
  <si>
    <t>柞财办教发〔2019〕104号</t>
  </si>
  <si>
    <t>中等职业教育资助</t>
  </si>
  <si>
    <t>柞水县2019年春中职国家助学金</t>
  </si>
  <si>
    <t>2019年春中职国家助学金</t>
  </si>
  <si>
    <t>资助中职学生610人</t>
  </si>
  <si>
    <t>柞财办教发〔2019〕149号</t>
  </si>
  <si>
    <t>普通高中教育资助</t>
  </si>
  <si>
    <t>柞水县2019年春季普通高中国家助学金</t>
  </si>
  <si>
    <t>2019年春季普通高中国家助学金</t>
  </si>
  <si>
    <t>资助普通高中学生正常入学</t>
  </si>
  <si>
    <t>资助736名家庭经济困难高中学生</t>
  </si>
  <si>
    <t>柞财办教〔2019〕140号</t>
  </si>
  <si>
    <t>柞水县2019年秋家庭经济困难幼儿生活费补助</t>
  </si>
  <si>
    <t>2019年秋家庭经济困难幼儿生活费补助</t>
  </si>
  <si>
    <t>资助1166名家庭经济困难幼儿</t>
  </si>
  <si>
    <t>完成1166名家庭经济困难幼儿资助</t>
  </si>
  <si>
    <t>柞财办发〔2019〕224号</t>
  </si>
  <si>
    <t>柞水县2019年秋义务教育阶段家庭经济困难学生生活费补助</t>
  </si>
  <si>
    <t>2019年秋义务教育阶段家庭经济困难学生生生活费补助</t>
  </si>
  <si>
    <t>资助义务教育阶段家庭经济困难学生4759人</t>
  </si>
  <si>
    <t>柞财办教专发〔2019〕254号</t>
  </si>
  <si>
    <t>柞水县2019年秋季中等职业学校国家助学金</t>
  </si>
  <si>
    <t>2019年秋季中等职业学校国家助学金</t>
  </si>
  <si>
    <t>2019年秋季中等职业学校国家助学金补助</t>
  </si>
  <si>
    <t>资助715名家庭经济困难中职学生</t>
  </si>
  <si>
    <t>文件正在签发</t>
  </si>
  <si>
    <t>柞水县2019年秋季普通高中国家助学金</t>
  </si>
  <si>
    <t>2019年秋季普通高中国家助学金</t>
  </si>
  <si>
    <t>2019年秋季普通高中国家助学金补助</t>
  </si>
  <si>
    <t>资助750名家庭经济困难高中生</t>
  </si>
  <si>
    <t>柞财办教专发〔2019〕301号；柞财办教专发〔2019〕16号；</t>
  </si>
  <si>
    <t>大学生新生入学路费</t>
  </si>
  <si>
    <t>柞水县2019年大学新生入学路费</t>
  </si>
  <si>
    <t>2019年大学新生入学路费</t>
  </si>
  <si>
    <t>资助大学新生入学路费</t>
  </si>
  <si>
    <t>资助60名大学新生</t>
  </si>
  <si>
    <t>商教资助发〔2019〕11号</t>
  </si>
  <si>
    <t>市资助中心</t>
  </si>
  <si>
    <t>生源地助学贷款</t>
  </si>
  <si>
    <t>柞水县2019年生源地信用助学贷款</t>
  </si>
  <si>
    <t>2019年生源地信用助学贷款</t>
  </si>
  <si>
    <t>解决383名建档立卡家庭贫困学生完成学业</t>
  </si>
  <si>
    <t>办理980笔生源地信用助学贷款</t>
  </si>
  <si>
    <t>陕教贷办〔2019〕1号</t>
  </si>
  <si>
    <t>国家开发银行</t>
  </si>
  <si>
    <t>泛海助学行动</t>
  </si>
  <si>
    <t>柞水县2019年“泛海助学”计划</t>
  </si>
  <si>
    <t>2019年“泛海助学”计划</t>
  </si>
  <si>
    <t>解决了贫困家庭大学生因贫失学问题</t>
  </si>
  <si>
    <t>资助142名大学新生</t>
  </si>
  <si>
    <t>陕教〔2019〕141号</t>
  </si>
  <si>
    <t>陕西省教育厅</t>
  </si>
  <si>
    <t>贫困家庭中高职学生扶贫资助</t>
  </si>
  <si>
    <t>柞水县2018年贫困家庭中高职学生扶贫资助</t>
  </si>
  <si>
    <t>2018年贫困家庭中高职学生扶贫资助</t>
  </si>
  <si>
    <t>资助2018年秋季入学的贫困家庭中职、高职学生</t>
  </si>
  <si>
    <t>资助中职74人、高职79人</t>
  </si>
  <si>
    <t>柞财办教〔2019〕5号</t>
  </si>
  <si>
    <t>资助2019年全县建档立卡贫困人口参加城乡居民基本医疗保险</t>
  </si>
  <si>
    <t>资助2019年全县建档立卡贫困人口13668户32887人参加城乡居民基本医保</t>
  </si>
  <si>
    <t>全县9镇</t>
  </si>
  <si>
    <t>全县79个贫困村</t>
  </si>
  <si>
    <t>县医保局</t>
  </si>
  <si>
    <t>徐天武</t>
  </si>
  <si>
    <t>解决贫困人口医疗保障问题</t>
  </si>
  <si>
    <t>解决全县2019年建档立卡贫困人口（13668户32887人）医疗保障</t>
  </si>
  <si>
    <t>柞政办函（2018）260号</t>
  </si>
  <si>
    <t>城乡居民医疗救助项目</t>
  </si>
  <si>
    <t>2019年全县共5000余人次接受医疗救助</t>
  </si>
  <si>
    <t xml:space="preserve">2019年全县共5000余人次接受医疗救助 </t>
  </si>
  <si>
    <t>柞财办社发（2018）230号</t>
  </si>
  <si>
    <t>2019年柞水县危房改造</t>
  </si>
  <si>
    <t>完成对全县733户建档立卡贫困户的危房改造项目</t>
  </si>
  <si>
    <t>9个镇办</t>
  </si>
  <si>
    <t>营盘镇（北河村、曹店村、丰河村、两河村。龙潭村、秦丰村、药王村，营镇社区、朱家湾村）乾佑街办（北关村、车家河村、马房子村、什家湾村、石镇社区）下梁镇（解放村、金盆村、老庵寺村、明星社区、沙坪村、胜利村、石瓮子社区、四新村、新合村）小岭镇（常湾村、金米村、李砭村、罗庄社区）凤凰镇（大寺沟村、凤镇街村、金凤村、宽坪村、龙潭村、清水村、双河村、桃园村、皂河村）杏坪镇（柴庄村、晨光村、联合村、联丰村、天堂村、肖台村、杏坪社区、严坪村、腰庄村、油房村、云蒙村、中山丑女、中台村）红岩寺镇（本地湾村、大沙河村、红安村、红岩社区、盘龙寺村、闫坪村、跃进村、张家坪村、掌上村、正沟村）瓦房口镇（大河村、街垣社区、金台村、金星村、老庄村、马家台村、磨沟村、颜家庄村）曹坪镇（东沟村，九间房村、沙岭村、窑镇社区、荫沟村、银碗村、中庙村、中坪社区）</t>
  </si>
  <si>
    <t>住建局</t>
  </si>
  <si>
    <t>祁少锋</t>
  </si>
  <si>
    <t>帮助252户建档立卡贫困户解决安全住房问题</t>
  </si>
  <si>
    <t>解决住房安全问题</t>
  </si>
  <si>
    <t>柞财办社发（2019）85号
商财办社发（2019）16号
商财办社（2019）53号</t>
  </si>
  <si>
    <t>1、扶贫小额贷款贴息</t>
  </si>
  <si>
    <t>2019年营盘镇扶贫小额贷款贴息</t>
  </si>
  <si>
    <t>2019年小额信贷贴息74万元</t>
  </si>
  <si>
    <t>各村（社区）</t>
  </si>
  <si>
    <t>通过金融扶贫带动贫困户增收3000元</t>
  </si>
  <si>
    <t>是　</t>
  </si>
  <si>
    <t>2019年乾佑街办扶贫小额贷款贴息</t>
  </si>
  <si>
    <t>2019年小额信贷贴息19.417352万元</t>
  </si>
  <si>
    <t>2019年下梁镇扶贫小额贷款贴息</t>
  </si>
  <si>
    <t>2019年小额信贷贴息61万元</t>
  </si>
  <si>
    <t>2019年小岭镇扶贫小额贷款贴息</t>
  </si>
  <si>
    <t>2019年小额信贷贴息38万元</t>
  </si>
  <si>
    <t>2019年杏坪镇扶贫小额贷款贴息</t>
  </si>
  <si>
    <t>2019年小额信贷贴息72.9154万元</t>
  </si>
  <si>
    <t>2019年红岩寺镇扶贫小额贷款贴息</t>
  </si>
  <si>
    <t>2019年小额信贷贴息35万元</t>
  </si>
  <si>
    <t>2019年瓦房口扶贫小额贷款贴息</t>
  </si>
  <si>
    <t>2019年曹坪镇扶贫小额贷款贴息</t>
  </si>
  <si>
    <t>2019年小额信贷贴息80万元</t>
  </si>
  <si>
    <t>2019年秦丰村木耳保险项目</t>
  </si>
  <si>
    <t>74.058万袋木耳保险补助11.1762万元</t>
  </si>
  <si>
    <t>通过补助木耳保险11.1762万，提高了贫困户发展木耳抗市场风险能力</t>
  </si>
  <si>
    <t>2019年营镇社区木耳保险项目</t>
  </si>
  <si>
    <t>3万袋木耳保险补助0.45万元</t>
  </si>
  <si>
    <t>通过补助木耳保险0.45万，提高了贫困户发展木耳抗市场风险能力</t>
  </si>
  <si>
    <t>2019年药王堂村木耳保险项目</t>
  </si>
  <si>
    <t>16万袋木耳保险补助2.4万元</t>
  </si>
  <si>
    <t>通过补助木耳保险2.4万，提高了贫困户发展木耳抗市场风险能力</t>
  </si>
  <si>
    <t>2019年龙潭村木耳保险项目</t>
  </si>
  <si>
    <t>6万袋木耳保险补助0.9万元</t>
  </si>
  <si>
    <t>通过补助木耳保险0.9万，提高了贫困户发展木耳抗市场风险能力</t>
  </si>
  <si>
    <t>2019年乾佑街办车家河村木耳保险项目</t>
  </si>
  <si>
    <t>为大棚吊袋木耳32.584万袋，地栽木耳5.416万袋购买保险</t>
  </si>
  <si>
    <t>风险防控助推产业发展</t>
  </si>
  <si>
    <t>防范木耳产业发展风险</t>
  </si>
  <si>
    <t>2019年乾佑街办什家湾村木耳保险项目</t>
  </si>
  <si>
    <t>为大棚吊袋木耳35.4万袋，地栽木耳14.214万袋购买保险</t>
  </si>
  <si>
    <t>2019年乾佑街办梨园村木耳保险项目</t>
  </si>
  <si>
    <t>为大棚吊袋木耳11.428万袋，地栽木耳5.418万袋购买保险</t>
  </si>
  <si>
    <t>2019年乾佑街办马房子村木耳保险项目</t>
  </si>
  <si>
    <t>为地栽木耳13.096万袋购买保险</t>
  </si>
  <si>
    <t>2019年下梁镇西川村木耳产业保险项目</t>
  </si>
  <si>
    <t>西川村23.82万袋大棚吊袋木耳保险今儿3.573万元</t>
  </si>
  <si>
    <t>通过西川村23.82万袋大棚吊袋木耳保险3.573万元支持产业发展促农增收</t>
  </si>
  <si>
    <t>2019年小岭镇岭丰村木耳保险</t>
  </si>
  <si>
    <t>为20万袋地栽木耳购买保险</t>
  </si>
  <si>
    <t>通过补助购买木耳保险3万，提高贫困户发展木耳抗市场风险能力</t>
  </si>
  <si>
    <t>2019年小岭镇金米村木耳保险</t>
  </si>
  <si>
    <t>为91.88万袋棚栽、51.604万袋地栽木耳购买保险</t>
  </si>
  <si>
    <t>通过补助购买木耳保险21.52万，提高贫困户发展木耳抗市场风险能力</t>
  </si>
  <si>
    <t>2019年小岭镇罗庄社区木耳保险</t>
  </si>
  <si>
    <t>为21万袋地栽木耳购买保险</t>
  </si>
  <si>
    <t>通过补助购买木耳保险3.15万，提高贫困户发展木耳抗市场风险能力</t>
  </si>
  <si>
    <t>2019年小岭镇李砭村木耳保险</t>
  </si>
  <si>
    <t>为7.84万袋地栽木耳购买保险</t>
  </si>
  <si>
    <t>通过补助购买木耳保险1.18万，提高贫困户发展木耳抗市场风险能力</t>
  </si>
  <si>
    <t>2019年小岭镇常湾村木耳保险</t>
  </si>
  <si>
    <t>为24.752万袋地栽木耳购买保险</t>
  </si>
  <si>
    <t>通过补助购买木耳保险3.71万，提高贫困户发展木耳抗市场风险能力</t>
  </si>
  <si>
    <t>2019年凤凰镇清水村木耳保险</t>
  </si>
  <si>
    <t>105.96万袋</t>
  </si>
  <si>
    <t>党  伟</t>
  </si>
  <si>
    <t>保障产业发展，带贫减贫</t>
  </si>
  <si>
    <t>通过产业保险项目降低产业风险</t>
  </si>
  <si>
    <t>柞脱组发〔2019〕12号</t>
  </si>
  <si>
    <t>2019年凤凰镇龙潭村</t>
  </si>
  <si>
    <t>柞脱组发〔2019〕13号</t>
  </si>
  <si>
    <t>2019年凤凰镇双河村</t>
  </si>
  <si>
    <t>柞脱组发〔2019〕14号</t>
  </si>
  <si>
    <t>2019年凤凰镇 桃园村</t>
  </si>
  <si>
    <t xml:space="preserve"> 桃园村</t>
  </si>
  <si>
    <t>柞脱组发〔2019〕15号</t>
  </si>
  <si>
    <t>2019年凤凰镇宽坪村</t>
  </si>
  <si>
    <t>柞脱组发〔2019〕16号</t>
  </si>
  <si>
    <t>2019年凤凰镇大寺沟</t>
  </si>
  <si>
    <t>大寺沟</t>
  </si>
  <si>
    <t>柞脱组发〔2019〕17号</t>
  </si>
  <si>
    <t>2019年凤凰镇金凤村</t>
  </si>
  <si>
    <t>柞脱组发〔2019〕18号</t>
  </si>
  <si>
    <t>2019年凤凰镇皂河村</t>
  </si>
  <si>
    <t>柞脱组发〔2019〕19号</t>
  </si>
  <si>
    <t>2019年凤凰镇凤凰社区</t>
  </si>
  <si>
    <t>凤凰社区</t>
  </si>
  <si>
    <t>柞脱组发〔2019〕20号</t>
  </si>
  <si>
    <t>2019年杏坪镇党台村春季木耳保险项目</t>
  </si>
  <si>
    <t>通过产业保险项目，降低产业风险</t>
  </si>
  <si>
    <t>柞脱组发〔2019〕21号</t>
  </si>
  <si>
    <t>2019年杏坪镇杏坪社区春季木耳保险项目</t>
  </si>
  <si>
    <t>柞脱组发〔2019〕22号</t>
  </si>
  <si>
    <t>2019年杏坪镇肖台村春季木耳保险项目</t>
  </si>
  <si>
    <t>吊袋木耳84.26万袋，地栽木耳46.624万袋</t>
  </si>
  <si>
    <t>柞脱组发〔2019〕23号</t>
  </si>
  <si>
    <t>2019年瓦房口镇街垣社区春季木耳保险项目</t>
  </si>
  <si>
    <t>吊袋木耳34万袋，地栽木耳0.2万袋</t>
  </si>
  <si>
    <t>柞脱组发〔2019〕24号</t>
  </si>
  <si>
    <t>2019年瓦房口镇金星村春季木耳保险项目</t>
  </si>
  <si>
    <t>柞脱组发〔2019〕25号</t>
  </si>
  <si>
    <t>2019年瓦房口镇老庄春季木耳保险项目</t>
  </si>
  <si>
    <t>吊袋木耳40万袋，地栽木耳7.52万袋</t>
  </si>
  <si>
    <t>柞脱组发〔2019〕26号</t>
  </si>
  <si>
    <t>2019年瓦房口镇磨沟春季木耳保险项目</t>
  </si>
  <si>
    <t>吊袋木耳32万袋</t>
  </si>
  <si>
    <t>柞脱组发〔2019〕27号</t>
  </si>
  <si>
    <t>2019年瓦房口镇马家台春季木耳保险项目</t>
  </si>
  <si>
    <t>柞脱组发〔2019〕28号</t>
  </si>
  <si>
    <t>2019年瓦房口镇金台春季木耳保险项目</t>
  </si>
  <si>
    <t>吊袋木耳56.5万袋，地栽木耳3.53万袋</t>
  </si>
  <si>
    <t>柞脱组发〔2019〕29号</t>
  </si>
  <si>
    <t>2019年曹坪镇马房湾春季木耳保险项目</t>
  </si>
  <si>
    <t>吊袋木耳44万袋，地栽木耳23.784万袋</t>
  </si>
  <si>
    <t>柞脱组发〔2019〕30号</t>
  </si>
  <si>
    <t>2019年曹坪镇东沟春季木耳保险项目</t>
  </si>
  <si>
    <t>吊袋木耳63.18万袋，地栽木耳2.796万袋</t>
  </si>
  <si>
    <t>柞脱组发〔2019〕31号</t>
  </si>
  <si>
    <t>柞脱组发〔2019〕32号</t>
  </si>
  <si>
    <t>地栽木耳52.4364万袋</t>
  </si>
  <si>
    <t>柞脱组发〔2019〕33号</t>
  </si>
  <si>
    <t>柞水县2019年扶贫小额信贷风险补偿金</t>
  </si>
  <si>
    <t>柞水县扶贫小额信贷风险补偿金680万元</t>
  </si>
  <si>
    <t>9个镇（办）</t>
  </si>
  <si>
    <t>柞水县2019年“三保贷”贴息</t>
  </si>
  <si>
    <t>柞水县2019年“三保贷”贴息300万元</t>
  </si>
  <si>
    <t>柞扶发﹝2019﹞33、55号</t>
  </si>
  <si>
    <t>2019年柞水县24个深度贫困村入户路项目</t>
  </si>
  <si>
    <t>水泥补助硬化入户路</t>
  </si>
  <si>
    <t>相关镇</t>
  </si>
  <si>
    <t>24个深度贫困村</t>
  </si>
  <si>
    <t>刘家桢</t>
  </si>
  <si>
    <t>基础设施改善</t>
  </si>
  <si>
    <t>解决全县24个深度贫困村群众入户路问题</t>
  </si>
  <si>
    <t>柞扶发（2018）90号</t>
  </si>
  <si>
    <t>2019年曹坪镇东沟村道路硬化项目</t>
  </si>
  <si>
    <t>二组太平沟入户路2公里。</t>
  </si>
  <si>
    <t>农村公益性基础设施建设解决群众出行问题</t>
  </si>
  <si>
    <t>通过实施入户路项目，方便群众出行。</t>
  </si>
  <si>
    <t>柞政扶发（2018）90号、柞扶发〔2019〕75号</t>
  </si>
  <si>
    <t>解决安全饮水</t>
  </si>
  <si>
    <t>柞水县2019年金井河流域马台片区供水工程</t>
  </si>
  <si>
    <t>新建取水坝1座，埋设输水管道1.255Km,新建水处理厂1座，埋设配水管网21.82Km。</t>
  </si>
  <si>
    <t>曹坪镇
瓦房口镇</t>
  </si>
  <si>
    <t>中坪社区
金台村
马家台村
金星村</t>
  </si>
  <si>
    <t>王春生</t>
  </si>
  <si>
    <t>农村公益性基础设施建设解决安全饮水问题</t>
  </si>
  <si>
    <t>通过实施金井河流域马台片区供水项目，解决12194人的饮水安全</t>
  </si>
  <si>
    <t>2019年柴庄社区供水工程</t>
  </si>
  <si>
    <t>新建截渗坝1座，水厂1座，铺设输配水管道2.55km，新建闸阀井22座，排气井10座，放空井10座。</t>
  </si>
  <si>
    <t>柞水县水利局</t>
  </si>
  <si>
    <t>通过实施柴庄社区供水项目，解决3169人的饮水安全</t>
  </si>
  <si>
    <t>柞水发[2019]44号</t>
  </si>
  <si>
    <t>施工期限：2019.6.6--8.5</t>
  </si>
  <si>
    <t>柞水县2019年小岭镇供水工程</t>
  </si>
  <si>
    <t>新建主水源取水坝一座；新建水厂一座；新敷设输水管道0.84Km，新敷设配水干支管道23.96Km。</t>
  </si>
  <si>
    <t xml:space="preserve">金米村
李砭村
常湾村
罗庄社区
</t>
  </si>
  <si>
    <t>通过实施小岭镇供水项目，解决18806人的饮水安全</t>
  </si>
  <si>
    <t>柞水县2019年石镇供水改造工程</t>
  </si>
  <si>
    <t>新建主水源取水坝座，应急备用水源取水坝一座；改扩建水厂一座；新敷设输水管道6.5Km。</t>
  </si>
  <si>
    <t>乾佑街道办
下梁镇</t>
  </si>
  <si>
    <t>石镇社区、沙坪社区、明星社区、石瓮社区</t>
  </si>
  <si>
    <t>通过实施小石镇供水改造项目，解决8000人的饮水安全</t>
  </si>
  <si>
    <t>苏陕协作饮水项目</t>
  </si>
  <si>
    <t>2019年柞水县农村安全饮水项目</t>
  </si>
  <si>
    <t>在小岭镇金米村修建集中式供水工程一处，覆盖常湾、李砭两个村，在瓦房口镇街垣村改造供水工程一处，改造截渗坝一座，改造蓄水池一座，新建蓄水池一座</t>
  </si>
  <si>
    <t>小岭镇、瓦房口镇</t>
  </si>
  <si>
    <t>李砭、常湾、金米村；街垣村</t>
  </si>
  <si>
    <t>高驰</t>
  </si>
  <si>
    <t>公共设施解决农村安全饮水</t>
  </si>
  <si>
    <t>三个村农村安全饮水达标</t>
  </si>
  <si>
    <t>2019年度柞水县农村居民最低生活保障</t>
  </si>
  <si>
    <t>持有我县常住农村户口并长期居住的居民，凡共同生活的家庭成员人均收入低于我县最低生活保障标准（目前为3990元/人年），且家庭财产状况符合规定条件的，纳入农村低保。</t>
  </si>
  <si>
    <t>79个村、社区</t>
  </si>
  <si>
    <t>县民政局</t>
  </si>
  <si>
    <t>夏先平</t>
  </si>
  <si>
    <t>应保尽保</t>
  </si>
  <si>
    <t>农村居民最低生活保障项目保障了2814户6733人的基本生活。</t>
  </si>
  <si>
    <t>柞民发[2019]30、31、62、64、142号</t>
  </si>
  <si>
    <t>2019年度柞水县特困人员救助供养</t>
  </si>
  <si>
    <t>具有本县户籍，符合无劳动能力、无生活来源、无法定赡养抚养扶养义务人或者其法定义务人无履行义务能力的老年人、残疾人和未满16周岁的未成年人三个基本条件的，依法纳入特困人员救助供养范围。</t>
  </si>
  <si>
    <t>应救尽救</t>
  </si>
  <si>
    <t>特困人员救助供养项目解决了2024人的基本生活和居住问题。</t>
  </si>
  <si>
    <t>柞民发[2019]24、25、32、69、70、71、110、111、113号</t>
  </si>
  <si>
    <t>2019年柞水县贫困群众养老保险补贴项目</t>
  </si>
  <si>
    <t>为全县2019年符合补贴条件的已缴纳养老保险的贫困群众给予养老保险补贴</t>
  </si>
  <si>
    <t>丁韬</t>
  </si>
  <si>
    <t>鼓励贫困群众缴纳养老保险，减轻贫困群众养老保险缴纳负担</t>
  </si>
  <si>
    <t>为缴纳养老保险的未脱贫符合条件的贫困群众给予养老保险补贴</t>
  </si>
  <si>
    <t>陕人社发[2017]60号</t>
  </si>
  <si>
    <t>2019年柞水县60周岁以上贫困群众养老金项目</t>
  </si>
  <si>
    <t>为全县2019年符合条件的贫困群众发放养老金</t>
  </si>
  <si>
    <t>为年满60周岁的贫困群众提供基本生活保障</t>
  </si>
  <si>
    <t>为符合领取养老金条件的贫困群众及时发放养老金</t>
  </si>
  <si>
    <t>2019年度柞水县留守关爱服务</t>
  </si>
  <si>
    <t>关爱留守老人、儿童、妇女补助、孤儿救助</t>
  </si>
  <si>
    <t>1个镇办</t>
  </si>
  <si>
    <t>1个村、社区</t>
  </si>
  <si>
    <t>留守关爱服务改善了232户232人的生活质量。</t>
  </si>
  <si>
    <t>柞民发[2019]46、88、131号</t>
  </si>
  <si>
    <t>2019年柞水县残疾人生活补贴</t>
  </si>
  <si>
    <t>残疾人两项补贴——生活补贴</t>
  </si>
  <si>
    <t>残疾人两项补贴——生活补贴项目保障了2790名残疾人的基本生活。</t>
  </si>
  <si>
    <t>柞民发〔2019〕58号、柞民发〔2019〕95号、柞民发〔2019〕148号</t>
  </si>
  <si>
    <t>2019年柞水县残疾人护理补贴</t>
  </si>
  <si>
    <t>残疾人两项补贴——护理补贴</t>
  </si>
  <si>
    <t>残疾人两项补贴——护理补贴项目保障了2299名残疾人的基本护理。</t>
  </si>
  <si>
    <t>2019年度柞水县临时救助</t>
  </si>
  <si>
    <t xml:space="preserve">对遭遇突发事件，或者其他特殊原因导致基本生活陷入困境，而其他社会救助无法覆盖或者救助之后基本生活仍然有困难的家庭或者个人给予的一次性救助。 </t>
  </si>
  <si>
    <t>临时救助项目解决了6000人的突发困难。</t>
  </si>
  <si>
    <t>柞民发[2019]12、55、112号</t>
  </si>
  <si>
    <t>1.通村、组路道路硬化及护栏（杏坪镇）</t>
  </si>
  <si>
    <t>2019年腰庄村南沟口-腰庄村四组路公路安全生命防护工程（涉农资金整合项目）</t>
  </si>
  <si>
    <t>新建防撞墙、波形梁、警示标志1.3公里</t>
  </si>
  <si>
    <t>农村公益性基础设施建设解决贫困人口交通出行</t>
  </si>
  <si>
    <t>通过公路安全生命防护工程1.3公里，保障124户群众出行安全</t>
  </si>
  <si>
    <t>商政交发【2018】108号</t>
  </si>
  <si>
    <t>2019年肖台村后坪路公路安全生命防护工程（涉农资金整合项目）</t>
  </si>
  <si>
    <t>新建防撞墙、波形梁、警示标志0.9公里</t>
  </si>
  <si>
    <t>通过公路安全生命防护工程0.9公里，保障191户群众出行安全</t>
  </si>
  <si>
    <t>2019年晨光村黑沟路公路安全生命防护工程（涉农资金整合项目）</t>
  </si>
  <si>
    <t>新建防撞墙、波形梁、警示标志4.5公里</t>
  </si>
  <si>
    <t>通过公路安全生命防护工程4.5公里，保障119户群众出行安全</t>
  </si>
  <si>
    <t>2019年晨光村五组路公路安全生命防护工程（涉农资金整合项目）</t>
  </si>
  <si>
    <t>新建防撞墙、波形梁、警示标志4.1公里</t>
  </si>
  <si>
    <t>通过公路安全生命防护工程4.4公里，保障119户群众出行安全</t>
  </si>
  <si>
    <t>2019年天埫八组路公路安全生命防护工程（涉农资金整合项目）</t>
  </si>
  <si>
    <t>新建防撞墙、波形梁、警示标志2公里</t>
  </si>
  <si>
    <t>通过公路安全生命防护工程2公里，保障145户群众出行安全</t>
  </si>
  <si>
    <t>1.通村、组路道路硬化及护栏（小岭镇）</t>
  </si>
  <si>
    <t>2019年小岭镇胡家沟口-常湾村五组路安全生命防护工程（涉农资金整合项目）</t>
  </si>
  <si>
    <t>通过公路安全生命防护工程1.3公里，保障102户群众出行安全</t>
  </si>
  <si>
    <t>2019年小岭镇常湾村谷山沟口-常湾村四组路安全生命防护工程（涉农资金整合项目）</t>
  </si>
  <si>
    <t>新建防撞墙、波形梁、警示标志0.6公里</t>
  </si>
  <si>
    <t>通过公路安全生命防护工程0.6公里，保障105户群众出行安全</t>
  </si>
  <si>
    <t>1.通村、组路道路硬化及护栏（乾佑街办）</t>
  </si>
  <si>
    <t>2019年乾佑街办车家河村七里沟口-车家河村七组路安全生命防护工程（涉农资金整合项目）</t>
  </si>
  <si>
    <t>新建防撞墙、波形梁、警示标志2.3公里</t>
  </si>
  <si>
    <t>通过公路安全生命防护工程2.3公里，保障199户群众出行安全</t>
  </si>
  <si>
    <t>2019年乾佑街办车家河村芦才沟口-关帝庙路安全生命防护工程（涉农资金整合项目）</t>
  </si>
  <si>
    <t>新建防撞墙、波形梁、警示标志5公里</t>
  </si>
  <si>
    <t>通过公路安全生命防护工程5公里，保障199户群众出行安全</t>
  </si>
  <si>
    <t>1.通村、组路道路硬化及护栏（瓦房口镇）</t>
  </si>
  <si>
    <t>2019年瓦房口镇西北沟口-西北沟亮子沟路安全生命防护工程（涉农资金整合项目）</t>
  </si>
  <si>
    <t>新建防撞墙、波形梁、警示标志3.6公里</t>
  </si>
  <si>
    <t>通过公路安全生命防护工程3.6公里，保障41户群众出行安全</t>
  </si>
  <si>
    <t>2019年瓦房口镇磨沟村东沟口-磨沟村罗家沟路安全生命防护工程（涉农资金整合项目）</t>
  </si>
  <si>
    <t>新建防撞墙、波形梁、警示标志2.4公里</t>
  </si>
  <si>
    <t>通过公路安全生命防护工程2.4公里，保障28户群众出行安全</t>
  </si>
  <si>
    <t>2019年瓦房口镇磨沟村周家坡沟口-磨沟村五组路安全生命防护工程（涉农资金整合项目）</t>
  </si>
  <si>
    <t>通过公路安全生命防护工程4.1公里，保障21户群众出行安全</t>
  </si>
  <si>
    <t>2019年瓦房口镇街垣村庙沟口-街垣村九组路安全生命防护工程（涉农资金整合项目）</t>
  </si>
  <si>
    <t>通过公路安全生命防护工程4.1公里，保障30户群众出行安全</t>
  </si>
  <si>
    <t>2019年瓦房口镇街垣村瓦房沟口-瓦房村六组路安全生命防护工程（涉农资金整合项目）</t>
  </si>
  <si>
    <t>新建防撞墙、波形梁、警示标志4.7公里</t>
  </si>
  <si>
    <t>通过公路安全生命防护工程4.7公里，保障35户群众出行安全</t>
  </si>
  <si>
    <t>2019年瓦房口镇金岭村石船沟口-金岭村四组路安全生命防护工程（涉农资金整合项目）</t>
  </si>
  <si>
    <t>新建防撞墙、波形梁、警示标志3.4公里</t>
  </si>
  <si>
    <t>通过公路安全生命防护工程3.4公里，保障24户群众出行安全</t>
  </si>
  <si>
    <t>2019年瓦房口镇黄仕沟口-碾盘大院路安全生命防护工程（涉农资金整合项目）</t>
  </si>
  <si>
    <t>通过公路安全生命防护工程2公里，保障36户群众出行安全</t>
  </si>
  <si>
    <t>2019年瓦房口镇半庙沟口-台子路安全生命防护工程（涉农资金整合项目）</t>
  </si>
  <si>
    <t>新建防撞墙、波形梁、警示标志2.7公里</t>
  </si>
  <si>
    <t>通过公路安全生命防护工程2.7公里，保障40户群众出行安全</t>
  </si>
  <si>
    <t>2019年瓦房口镇磨沟口-老庄村二组路安全生命防护工程（涉农资金整合项目）</t>
  </si>
  <si>
    <t>通过公路安全生命防护工程0.9公里，保障38户群众出行安全</t>
  </si>
  <si>
    <t>1.通村、组路道路硬化及护栏（营盘镇）</t>
  </si>
  <si>
    <t>2019年营盘镇丰河村锅厂街-丰河村石窑沟路护栏项目安全生命防护工程（涉农资金整合项目）</t>
  </si>
  <si>
    <t>新建防撞墙、波形梁、警示标志3.8公里</t>
  </si>
  <si>
    <t>通过公路安全生命防护工程3.8公里，保障179户群众出行安全</t>
  </si>
  <si>
    <t>2019年营盘镇丰河村二台子沟口-丰河村二台子路安全生命防护工程（涉农资金整合项目）</t>
  </si>
  <si>
    <t>通过公路安全生命防护工程1.3公里，保障179户群众出行安全</t>
  </si>
  <si>
    <t>2019年营盘镇丰河村安沟村盆儿沟口-安沟村二组路安全生命防护工程（涉农资金整合项目）</t>
  </si>
  <si>
    <t>新建防撞墙、波形梁、警示标志4.3公里</t>
  </si>
  <si>
    <t>通过公路安全生命防护工程4.3公里，保障179户群众出行安全</t>
  </si>
  <si>
    <t>2019年营盘镇曹店村宽沟村宽沟口-雷神口路安全生命防护工程（涉农资金整合项目）</t>
  </si>
  <si>
    <t>新建防撞墙、波形梁、警示标志6.7公里</t>
  </si>
  <si>
    <t>通过公路安全生命防护工程6.7公里，保障173户群众出行安全</t>
  </si>
  <si>
    <t>2019年营盘镇曹店村香炉沟口-曹店村一组路安全生命防护工程（涉农资金整合项目）</t>
  </si>
  <si>
    <t>新建防撞墙、波形梁、警示标志5.4公里</t>
  </si>
  <si>
    <t>通过公路安全生命防护工程5.4公里，保障173户群众出行安全</t>
  </si>
  <si>
    <t>2019年营盘镇曹店村小石板-庙沟口路安全生命防护工程（涉农资金整合项目）</t>
  </si>
  <si>
    <t>新建防撞墙、波形梁、警示标志1.6公里</t>
  </si>
  <si>
    <t>通过公路安全生命防护工程1.6公里，保障173户群众出行安全</t>
  </si>
  <si>
    <t>2019年营盘镇两河村两河乡街道-中华村掉驴砭路安全生命防护工程（涉农资金整合项目）</t>
  </si>
  <si>
    <t>通过公路安全生命防护工程5.4公里，保障96户群众出行安全</t>
  </si>
  <si>
    <t>1.通村、组路道路硬化及护栏（红岩寺镇）</t>
  </si>
  <si>
    <t>2019年红岩寺镇张坪村石船沟口-杜家沟脑路安全生命防护工程（涉农资金整合项目）</t>
  </si>
  <si>
    <t>陈新文</t>
  </si>
  <si>
    <t>通过公路安全生命防护工程3.6公里，保障173户群众出行安全</t>
  </si>
  <si>
    <t>2019年红岩寺镇张坪村小河沟口-小河沟五组路农村公路安全生命防护工程（涉农资金整合项目）</t>
  </si>
  <si>
    <t>新建防撞墙、波形梁、警示标志3.2公里</t>
  </si>
  <si>
    <t>通过公路安全生命防护工程3.2公里，保障173户群众出行安全</t>
  </si>
  <si>
    <t>2019年红岩寺镇大沙河村立王沟口-立王沟五组路农村公路安全生命防护工程（涉农资金整合项目）</t>
  </si>
  <si>
    <t>通过公路安全生命防护工程4.5公里，保障148户群众出行安全</t>
  </si>
  <si>
    <t>2019年红岩寺镇大沙河村双沟口-双沟村一组路农村公路安全生命防护工程（涉农资金整合项目）</t>
  </si>
  <si>
    <t>新建防撞墙、波形梁、警示标志5.3公里</t>
  </si>
  <si>
    <t>通过公路安全生命防护工程5.3公里，保障148户群众出行安全</t>
  </si>
  <si>
    <t>2019年红岩寺镇闫坪村闫坪村沟口-闫坪村五组路农村公路安全生命防护工程（涉农资金整合项目）</t>
  </si>
  <si>
    <t>新建防撞墙、波形梁、警示标志3.1公里</t>
  </si>
  <si>
    <t>闫坪村</t>
  </si>
  <si>
    <t>桂南均</t>
  </si>
  <si>
    <t>通过公路安全生命防护工程3.1公里，保障103户群众出行安全</t>
  </si>
  <si>
    <t>1.通村、组路道路硬化及护栏（曹坪镇）</t>
  </si>
  <si>
    <t>2019年曹坪镇沙岭村穆家沟口-沙岭村一组路农村公路安全生命防护工程（涉农资金整合项目）</t>
  </si>
  <si>
    <t>新建防撞墙、波形梁、警示标志1.9公里</t>
  </si>
  <si>
    <t>通过公路安全生命防护工程1.9公里，保障42户群众出行安全</t>
  </si>
  <si>
    <t>2019年曹坪镇沙岭村葛安子沟口-沙岭村五组路农村公路安全生命防护工程（涉农资金整合项目）</t>
  </si>
  <si>
    <t>新建防撞墙、波形梁、警示标志4公里</t>
  </si>
  <si>
    <t>通过公路安全生命防护工程4公里，保障32户群众出行安全</t>
  </si>
  <si>
    <t>2019年曹坪镇沙岭村雪花沟口-老庙村一组路农村公路安全生命防护工程（涉农资金整合项目）</t>
  </si>
  <si>
    <t>通过公路安全生命防护工程3.1公里，保障12户群众出行安全</t>
  </si>
  <si>
    <t>2019年曹坪镇九间房村谢家沟口-谢街村三组路农村公路安全生命防护工程（涉农资金整合项目）</t>
  </si>
  <si>
    <t>新建防撞墙、波形梁、警示标志1.5公里</t>
  </si>
  <si>
    <t>通过公路安全生命防护工程1.5公里，保障38户群众出行安全</t>
  </si>
  <si>
    <t>2019年曹坪镇九间房村宽沟沟口-谢街村一组路农村公路安全生命防护工程（涉农资金整合项目）</t>
  </si>
  <si>
    <t>新建防撞墙、波形梁、警示标志1公里</t>
  </si>
  <si>
    <t>通过公路安全生命防护工程1公里，保障20户群众出行安全</t>
  </si>
  <si>
    <t>2019年曹坪镇荫沟村枫沟口-阴沟村四组路农村公路安全生命防护工程（涉农资金整合项目）</t>
  </si>
  <si>
    <t>新建防撞墙、波形梁、警示标志4.6公里</t>
  </si>
  <si>
    <t>通过公路安全生命防护工程4.6公里，保障15户群众出行安全</t>
  </si>
  <si>
    <t>2019年曹坪镇东沟村红石沟口-东沟村八组路农村公路安全生命防护工程</t>
  </si>
  <si>
    <t>新建防撞墙、波形梁、警示标志9.8公里</t>
  </si>
  <si>
    <t>通过公路安全生命防护工程9.8公里，保障20户群众出行安全</t>
  </si>
  <si>
    <t>2019年曹坪镇东沟村红石大西沟口-东沟村三组路农村公路安全生命防护工程</t>
  </si>
  <si>
    <t>2019年曹坪镇银碗村潘家沟口-四组路农村公路安全生命防护工程</t>
  </si>
  <si>
    <t>新建防撞墙、波形梁、警示标志4.4公里</t>
  </si>
  <si>
    <t>通过公路安全生命防护工程4.4公里，保障20户群众出行安全</t>
  </si>
  <si>
    <t>2019年曹坪镇沙岭村庙沟口-庙沟脑路农村公路安全生命防护工程（涉农资金整合项目）</t>
  </si>
  <si>
    <t>新建防撞墙、波形梁、警示标志1.2公里</t>
  </si>
  <si>
    <t>通过公路安全生命防护工程1.2公里，保障16户群众出行安全</t>
  </si>
  <si>
    <t>2019年曹坪镇中庙村柳林沟口-柳林沟脑路农村公路安全生命防护工程（涉农资金整合项目）</t>
  </si>
  <si>
    <t>新建防撞墙、波形梁、警示标志1.8公里</t>
  </si>
  <si>
    <t>通过公路安全生命防护工程1.8公里，保障18户群众出行安全</t>
  </si>
  <si>
    <t>2019年曹坪镇九间房村门子沟口-门子沟脑路农村公路安全生命防护工程</t>
  </si>
  <si>
    <t>新建防撞墙、波形梁、警示标志1.1公里</t>
  </si>
  <si>
    <t>通过公路安全生命防护工程1.1公里，保障19户群众出行安全</t>
  </si>
  <si>
    <t>2019年曹坪镇中庙村麻子沟路农村公路安全生命防护工程</t>
  </si>
  <si>
    <t>通过公路安全生命防护工程1.3公里，保障5户群众出行安全</t>
  </si>
  <si>
    <t>1.通村、组路道路硬化及护栏（凤凰镇）</t>
  </si>
  <si>
    <t>2019年凤凰镇龙潭村古泉沟口-龙潭村四组路农村公路安全生命防护工程（涉农资金整合项目）</t>
  </si>
  <si>
    <t>新建防撞墙、波形梁、警示标志2.9公里</t>
  </si>
  <si>
    <t>通过公路安全生命防护工程2.9公里，保障119户群众出行安全</t>
  </si>
  <si>
    <t>商政交发【2018】108号涉农资金整合34.2万元</t>
  </si>
  <si>
    <t>2019年凤凰镇凤皂路安全生命防护工程</t>
  </si>
  <si>
    <t>新建防撞墙、波形梁、警示标志5.7公里</t>
  </si>
  <si>
    <t>通过公路安全生命防护工程5.7公里，保障171户群众出行安全</t>
  </si>
  <si>
    <t>2019年船拍石公路（涉农资金整合项目）</t>
  </si>
  <si>
    <t>新建通组公路5公里</t>
  </si>
  <si>
    <t>徐光亮</t>
  </si>
  <si>
    <t>通过修建硬化通村路5公里，方便户群众出行</t>
  </si>
  <si>
    <t>陕交函【2019】892号</t>
  </si>
  <si>
    <t>2019年二组北家沟公路（涉农资金整合项目）</t>
  </si>
  <si>
    <t>新建通组公路3公里</t>
  </si>
  <si>
    <t>通过修建硬化通村路3公里，方便户群众出行</t>
  </si>
  <si>
    <t>2019年北沟公路（涉农资金整合项目）</t>
  </si>
  <si>
    <t>新建通组公路2.4公里</t>
  </si>
  <si>
    <t>通过修建硬化通村路2.4公里，方便户群众出行</t>
  </si>
  <si>
    <t>2019年老虎沟公路（涉农资金整合项目）</t>
  </si>
  <si>
    <t>2019年西边沟公路（涉农资金整合项目）</t>
  </si>
  <si>
    <t>新建通组公路4.7公里</t>
  </si>
  <si>
    <t>通过修建硬化通村路4.7公里，方便户群众出行</t>
  </si>
  <si>
    <t>2019年香炉沟公路（涉农资金整合项目）</t>
  </si>
  <si>
    <t>2019年麻子沟公路（涉农资金整合项目）</t>
  </si>
  <si>
    <t>2019年吊庄公路（涉农资金整合项目）</t>
  </si>
  <si>
    <t>新建通组公路2.7公里</t>
  </si>
  <si>
    <t>通过修建硬化通村路2.7公里，方便户群众出行</t>
  </si>
  <si>
    <t>2019年小沙沟公路（涉农资金整合项目）</t>
  </si>
  <si>
    <t>新建通组公路5.4公里</t>
  </si>
  <si>
    <t>通过修建硬化通村路5.4公里，方便户群众出行</t>
  </si>
  <si>
    <t>2019年流化仕沟公路（涉农资金整合项目）</t>
  </si>
  <si>
    <t>2019年高边沟公路（涉农资金整合项目）</t>
  </si>
  <si>
    <t>新建通组公路1.85公里</t>
  </si>
  <si>
    <t>通过修建硬化通村路1.85公里，方便户群众出行</t>
  </si>
  <si>
    <t>2019年土岭公路（涉农资金整合项目）</t>
  </si>
  <si>
    <t>2019年五组公路（涉农资金整合项目）</t>
  </si>
  <si>
    <t>通过修建硬化通村路公里，方便户群众出行</t>
  </si>
  <si>
    <t>陕交函【2019】892号整合资金273万</t>
  </si>
  <si>
    <t>2019年滴洞沟公路</t>
  </si>
  <si>
    <t>2019年罗家沟公路</t>
  </si>
  <si>
    <t>新建通组公路3.5公里</t>
  </si>
  <si>
    <t>2019年刘婆沟脑公路</t>
  </si>
  <si>
    <t>新建通组公路2公里</t>
  </si>
  <si>
    <t>通过修建硬化通村路3.5公里，方便户群众出行</t>
  </si>
  <si>
    <t>2019年阳坡公路</t>
  </si>
  <si>
    <t>新建通组公路4公里</t>
  </si>
  <si>
    <t>通过修建硬化通村路4公里，方便户群众出行</t>
  </si>
  <si>
    <t>2019年梅子沟公路</t>
  </si>
  <si>
    <t>新建通组公路0.35公里</t>
  </si>
  <si>
    <t>通过修建硬化通村路0.35公里，方便户群众出行</t>
  </si>
  <si>
    <t>2019年钓鱼砭公路</t>
  </si>
  <si>
    <t>新建通组公路1.6公里</t>
  </si>
  <si>
    <t>通过修建硬化通村路1.6公里，方便户群众出行</t>
  </si>
  <si>
    <t>2019年宽沟公路</t>
  </si>
  <si>
    <t>新建通组公路1.5公里</t>
  </si>
  <si>
    <t>通过修建硬化通村路1.5公里，方便户群众出行</t>
  </si>
  <si>
    <t>2019年黄柏叉公路</t>
  </si>
  <si>
    <t>新建通组公路8.5公里</t>
  </si>
  <si>
    <t>通过修建硬化通村路8.5公里，方便户群众出行</t>
  </si>
  <si>
    <t>2019年黄金沟公路</t>
  </si>
  <si>
    <t>新建通组公路8.6公里</t>
  </si>
  <si>
    <t>通过修建硬化通村路8.6公里，方便户群众出行</t>
  </si>
  <si>
    <t>2019年莺歌山公路</t>
  </si>
  <si>
    <t>新建通组公路8公里</t>
  </si>
  <si>
    <t>通过修建硬化通村路8公里，方便户群众出行</t>
  </si>
  <si>
    <t>2019年梅氏沟公路</t>
  </si>
  <si>
    <t>2019年正沟公路</t>
  </si>
  <si>
    <t>新建通组公路4.5公里</t>
  </si>
  <si>
    <t>通过修建硬化通村路4.5公里，方便户群众出行</t>
  </si>
  <si>
    <t>2019年油返砂</t>
  </si>
  <si>
    <t>2019年椒坪村路</t>
  </si>
  <si>
    <t>油返砂整治2.3公里</t>
  </si>
  <si>
    <t>通过油返砂整治道路2.3公里，方便户群众出行</t>
  </si>
  <si>
    <t>2019年磨沟村路</t>
  </si>
  <si>
    <t>油返砂整治1.23公里</t>
  </si>
  <si>
    <t>通过油返砂整治道路1.12公里，方便户群众出行</t>
  </si>
  <si>
    <t>2019年丰沟路</t>
  </si>
  <si>
    <t>油返砂整治4.7公里</t>
  </si>
  <si>
    <t>掌上村</t>
  </si>
  <si>
    <t>通过油返砂整治道路4.7公里，方便户群众出行</t>
  </si>
  <si>
    <t>2019年花园沟路</t>
  </si>
  <si>
    <t>油返砂整治1.0公里</t>
  </si>
  <si>
    <t>通过油返砂整治道路1.0公里，方便户群众出行</t>
  </si>
  <si>
    <t>2019年跃进村张家沟口路</t>
  </si>
  <si>
    <t>油返砂整治1.2公里</t>
  </si>
  <si>
    <t>通过油返砂整治道路1.2公里，方便户群众出行</t>
  </si>
  <si>
    <t>2019年大沙沟路</t>
  </si>
  <si>
    <t>油返砂整治1.14公里</t>
  </si>
  <si>
    <t>红岩村</t>
  </si>
  <si>
    <t>通过油返砂整治道路1.1公里，方便户群众出行</t>
  </si>
  <si>
    <t>2019年大寺沟路</t>
  </si>
  <si>
    <t>油返砂整治4.22公里</t>
  </si>
  <si>
    <t>通过油返砂整治道路4.2公里，方便户群众出行</t>
  </si>
  <si>
    <t>2019年大沙窝路</t>
  </si>
  <si>
    <t>油返砂整治0.63公里</t>
  </si>
  <si>
    <t>通过油返砂整治道路0.6公里，方便户群众出行</t>
  </si>
  <si>
    <t>2019年九六路</t>
  </si>
  <si>
    <t>油返砂整治3.96公里</t>
  </si>
  <si>
    <t>通过油返砂整治道路4公里，方便户群众出行</t>
  </si>
  <si>
    <t>2019年西北沟村路</t>
  </si>
  <si>
    <t>油返砂整治0.89公里</t>
  </si>
  <si>
    <t>通过油返砂整治道路0.9公里，方便户群众出行</t>
  </si>
  <si>
    <t>2019年后沟村路</t>
  </si>
  <si>
    <t>油返砂整治1.6公里</t>
  </si>
  <si>
    <t>通过油返砂整治道路1.6公里，方便户群众出行</t>
  </si>
  <si>
    <t>2019年红岩沟路</t>
  </si>
  <si>
    <t>油返砂整治0.23公里</t>
  </si>
  <si>
    <t>通过油返砂整治道路0.2公里，方便户群众出行</t>
  </si>
  <si>
    <t>2019年营两路</t>
  </si>
  <si>
    <t>油返砂整治8.23公里</t>
  </si>
  <si>
    <t>通过油返砂整治道路8.2公里，方便户群众出行</t>
  </si>
  <si>
    <t>2019年梨园村路</t>
  </si>
  <si>
    <t>油返砂整治1.78公里</t>
  </si>
  <si>
    <t>通过油返砂整治道路1.8公里，方便户群众出行</t>
  </si>
  <si>
    <t>2019年药王堂路</t>
  </si>
  <si>
    <t>2019年安坪村螺丝凹沟口</t>
  </si>
  <si>
    <t>云蒙村委会</t>
  </si>
  <si>
    <t>2019年正沟路</t>
  </si>
  <si>
    <t>油返砂整治0.7公里</t>
  </si>
  <si>
    <t>通过油返砂整治道路0.7公里，方便户群众出行</t>
  </si>
  <si>
    <t>2019年铁炉村樟树沟路</t>
  </si>
  <si>
    <t>油返砂整治7.53公里</t>
  </si>
  <si>
    <t>中台村委会</t>
  </si>
  <si>
    <t>通过油返砂整治道路7.5公里，方便户群众出行</t>
  </si>
  <si>
    <t>2019年杏坪镇小寺沟路</t>
  </si>
  <si>
    <t>油返砂整治3.24公里</t>
  </si>
  <si>
    <t>通过油返砂整治道路3.2公里，方便户群众出行</t>
  </si>
  <si>
    <t>2019年东甘沟路</t>
  </si>
  <si>
    <t>油返砂整治0.73公里</t>
  </si>
  <si>
    <t>2019年三星村路</t>
  </si>
  <si>
    <t>油返砂整治2.32公里</t>
  </si>
  <si>
    <t>2019年大黑沟路</t>
  </si>
  <si>
    <t>油返砂整治1.8公里</t>
  </si>
  <si>
    <t>2019年纸房寨路</t>
  </si>
  <si>
    <t>油返砂整治1.51公里</t>
  </si>
  <si>
    <t>凤镇街社区</t>
  </si>
  <si>
    <t>通过油返砂整治道路1.5公里，方便户群众出行</t>
  </si>
  <si>
    <t>2019年金台村刘峪沟路</t>
  </si>
  <si>
    <t>油返砂整治3公里</t>
  </si>
  <si>
    <t>通过油返砂整治道路3公里，方便户群众出行</t>
  </si>
  <si>
    <t>2019年中山村路</t>
  </si>
  <si>
    <t>油返砂整治5.97公里</t>
  </si>
  <si>
    <t>通过油返砂整治道路6公里，方便户群众出行</t>
  </si>
  <si>
    <t>2019年马坪村路</t>
  </si>
  <si>
    <t>油返砂整治0.2公里</t>
  </si>
  <si>
    <t>2019年湾潭子路</t>
  </si>
  <si>
    <t>油返砂整治0.35公里</t>
  </si>
  <si>
    <t>石镇村</t>
  </si>
  <si>
    <t>通过油返砂整治道路0.4公里，方便户群众出行</t>
  </si>
  <si>
    <t>2019年桃源村路</t>
  </si>
  <si>
    <t>油返砂整治2.07公里</t>
  </si>
  <si>
    <t>通过油返砂整治道路2.1公里，方便户群众出行</t>
  </si>
  <si>
    <t>以工代赈项目</t>
  </si>
  <si>
    <t>2019年瓦房口镇街垣社区五组柿园沟道路</t>
  </si>
  <si>
    <t>修复硬化道路2.7公里</t>
  </si>
  <si>
    <t>县以工代赈办</t>
  </si>
  <si>
    <t>钟海平</t>
  </si>
  <si>
    <t>解决贫困人口交通出行</t>
  </si>
  <si>
    <t>通过修建硬化通组道路2.7公里，方便80户群众出行。</t>
  </si>
  <si>
    <t>2019年凤凰镇宽坪村至镇安大坪出境路</t>
  </si>
  <si>
    <t>修复硬化道路1.34公里</t>
  </si>
  <si>
    <t>通过修建硬化通组道路1.34公里，方便80户群众出行。</t>
  </si>
  <si>
    <t>2019年瓦房口镇老庄村七组马蹄沟产业路</t>
  </si>
  <si>
    <t>修复硬化道路0.65公里</t>
  </si>
  <si>
    <t>解决贫困人口交通出行，为产业发展提供有利条件。</t>
  </si>
  <si>
    <t>修复硬化道路0.65公里，解决53户190人（其中贫困户19户49人）生活不便，为在建50亩地栽木耳项目生产提供便利。</t>
  </si>
  <si>
    <t>2019年杏坪镇肖台村四组后坪产业路</t>
  </si>
  <si>
    <t>修复硬化道路0.4公里</t>
  </si>
  <si>
    <t>修复硬化道路0.4公里，解决农户181户724人（贫困户20户，92人）、幼儿园师生183人，移民搬迁户95户380人出行不便，为土地340亩，地栽木耳117亩耕种生产提供便利。</t>
  </si>
  <si>
    <t>2019年杏坪镇联合村三组银洞沟产业路</t>
  </si>
  <si>
    <t>修复硬化道路0.65公里，解决22户79人（其中贫困户8户27人）的生活不便，为270亩3万株木瓜基地生产提供便利。</t>
  </si>
  <si>
    <t>2019年杏坪镇联合村二组安坪产业路</t>
  </si>
  <si>
    <t>修复硬化道路1.2公里</t>
  </si>
  <si>
    <t>修复硬化道路1.1公里，解决11户46人（其中贫困户6户22人）的生活不便，为100亩11000株木瓜基地生产提供便利。</t>
  </si>
  <si>
    <t>2019年凤凰镇宽坪村二组庙沟产业路</t>
  </si>
  <si>
    <t>修复硬化道路0.8公里</t>
  </si>
  <si>
    <t>修复硬化道路0.8公里,解决31户91人（其中贫困户10户28人）的生活不便，为在建30亩魔芋基地项目材料运输、项目生产提供便利。</t>
  </si>
  <si>
    <t>2019年营盘镇龙潭村一事一议项目张家沟道路硬化及新修砂石路</t>
  </si>
  <si>
    <t>硬化张家沟道路长400米，宽4米及新修砂石路120米</t>
  </si>
  <si>
    <t>农村公益性基础设施建设便于贫困人口交通出行</t>
  </si>
  <si>
    <t>通过硬化张家沟道路长400米，及新修道路120米方便群众出行</t>
  </si>
  <si>
    <t>柞财办农改发〔2019〕305号</t>
  </si>
  <si>
    <t>2019年红岩寺镇盘龙寺村一事一议项目燕窝沟道路硬化</t>
  </si>
  <si>
    <t>硬化燕窝沟通组路长0.5公里，宽4.5米</t>
  </si>
  <si>
    <t>通过硬化张燕窝沟通组路长0.5公里方便群众出行</t>
  </si>
  <si>
    <t>2019年小岭镇李砭村一事一议项目五组集中安置点道路硬化</t>
  </si>
  <si>
    <t>硬化五组集中安置点，长180米，宽6.5米，路基处理40公分，污水管道80米</t>
  </si>
  <si>
    <t>通过硬化五组集中安置点180米便于群众出行</t>
  </si>
  <si>
    <t>2019年杏坪镇党台村一事一议项目一组大树沟道路硬化</t>
  </si>
  <si>
    <t>硬化一组大树沟路，长500米，宽4.5米，厚0.2米</t>
  </si>
  <si>
    <t>通过硬化一组大树沟路长500米便于群众出行</t>
  </si>
  <si>
    <t>2019年杏坪镇联丰村一事一议项目老屋场道路硬化</t>
  </si>
  <si>
    <t>硬化老屋场道路长800米，宽3米，厚15公分</t>
  </si>
  <si>
    <t>通过硬化老屋场道路长800米便于群众出行</t>
  </si>
  <si>
    <t>2019年曹坪镇沙岭村一事一议项目道路硬化</t>
  </si>
  <si>
    <t>道路硬化1525平方米</t>
  </si>
  <si>
    <t>通过道路硬化1525平方米便于群众出行</t>
  </si>
  <si>
    <t>柞财办农改专发〔2019〕42</t>
  </si>
  <si>
    <t>2019年小岭镇李砭村一事一议项目二组道路硬化</t>
  </si>
  <si>
    <t>二组道路硬化长150米，宽10米（含道路两侧砌坝）</t>
  </si>
  <si>
    <t>通过道路硬化长150米便于群众出行</t>
  </si>
  <si>
    <t>柞财办预发〔2019〕285</t>
  </si>
  <si>
    <t>2019年营盘镇两河村一事一议项目康家沟道路硬化</t>
  </si>
  <si>
    <t>康家沟路硬化长742米，宽3.5米</t>
  </si>
  <si>
    <t>通过康家沟路硬化长742米便于群众出行</t>
  </si>
  <si>
    <t>柞财办预发〔2019〕43</t>
  </si>
  <si>
    <t>2019年杏坪镇严坪村一事一议项目安装安全护栏</t>
  </si>
  <si>
    <t>安装安全护栏300米</t>
  </si>
  <si>
    <t>严坪村</t>
  </si>
  <si>
    <t>陈守峰</t>
  </si>
  <si>
    <t>通过安装安全护栏300米提高群众出行安全性</t>
  </si>
  <si>
    <t>2019年杏坪镇柴庄社区一事一议项目安装安全护栏及新建污水管道</t>
  </si>
  <si>
    <t xml:space="preserve">三组安装安全护栏120米，新修建设污水管道128米 </t>
  </si>
  <si>
    <t>谭为印</t>
  </si>
  <si>
    <t>通过安装安全护栏120米提高群众出行安全性，污水管道修建有利于改善村容村貌</t>
  </si>
  <si>
    <t>2019年广电扶贫宽带乡村</t>
  </si>
  <si>
    <t>数字电视覆盖率达到90%以上，惠及8165户贫困户，WIFI惠及40个村委会</t>
  </si>
  <si>
    <t>九个镇办</t>
  </si>
  <si>
    <t>79个村</t>
  </si>
  <si>
    <t>广电网络公司</t>
  </si>
  <si>
    <t>张志伟</t>
  </si>
  <si>
    <t>广播电视宽带文化扶贫</t>
  </si>
  <si>
    <t>丰富贫困户的文化精神生活</t>
  </si>
  <si>
    <t>2019年下梁镇新合村一组薛家沟道路硬化项目</t>
  </si>
  <si>
    <t>2.1公里通组及产业路硬化补助</t>
  </si>
  <si>
    <t>农村公益性基础设施建设解决贫困人口交通出行问题</t>
  </si>
  <si>
    <t>通过建设2.1公里通组及产业路硬化，解决11户贫困人口交通出行问题</t>
  </si>
  <si>
    <t>2019年下梁镇西川村八组产业路项目</t>
  </si>
  <si>
    <t xml:space="preserve">西川村八组杜家场产业路硬化2.5公里
</t>
  </si>
  <si>
    <t>解决产业发展、贫困人口交通出行问题</t>
  </si>
  <si>
    <t>方便群众生产生活交通出行</t>
  </si>
  <si>
    <t>柞政扶发〔2019〕23号</t>
  </si>
  <si>
    <t>2019年瓦房口镇金台村木耳基地产业路及护石罢项目</t>
  </si>
  <si>
    <t>浆砌产业路护石罢900立方米硬化产业路200米。</t>
  </si>
  <si>
    <t>农村公益性基础设施建设解决产业发展交通问题</t>
  </si>
  <si>
    <t>浆砌产业路护石罢900立方米硬化产业路200米。方便169户群众通往产业地点</t>
  </si>
  <si>
    <t>2019年凤凰镇龙潭村一组产业路硬化</t>
  </si>
  <si>
    <t>龙潭村一组产业路硬化2.6千米</t>
  </si>
  <si>
    <t>农村公益性基础设施建设解决贫困人口出行问题</t>
  </si>
  <si>
    <t>通过产业路硬化项目促进产业发展，方便25户群众出行</t>
  </si>
  <si>
    <t>2019年杏坪镇联合村产业路项目</t>
  </si>
  <si>
    <t>硬化产业路4.3公里</t>
  </si>
  <si>
    <t>通过基础设施改善带动脱贫减贫</t>
  </si>
  <si>
    <t>通过实施产业路项目促进产业发展</t>
  </si>
  <si>
    <t>2019年杏坪镇天埫村产业路项目</t>
  </si>
  <si>
    <t>新修2.1公里砂石产业路补助</t>
  </si>
  <si>
    <t>2019年瓦房口镇老庄村木耳基地产业路硬化及街垣社区木耳基地产业路拓宽项目</t>
  </si>
  <si>
    <t>新修硬化老庄村木耳基地产业路344.816米，拓宽街垣社区木耳基地产业路1160米</t>
  </si>
  <si>
    <t>基础设施建设解决产业发展交通问题</t>
  </si>
  <si>
    <t>通过实施产业项目促进产业发展带动贫困户增收</t>
  </si>
  <si>
    <t>2019年瓦房口镇颜家庄村中药材产业路项目</t>
  </si>
  <si>
    <t>硬化产业路800米</t>
  </si>
  <si>
    <t>2019年红岩寺镇闫坪村一组产业路项目</t>
  </si>
  <si>
    <t>修建路基并硬化一组产业路长1.8公里，宽3.5米</t>
  </si>
  <si>
    <t>通过实施产业项目促进产业发展</t>
  </si>
  <si>
    <t>通过实施产业项目解决351人出行及产业发展</t>
  </si>
  <si>
    <t>柞扶发〔2019〕73号</t>
  </si>
  <si>
    <t>2019年杏坪镇肖台村木耳基地产业路</t>
  </si>
  <si>
    <t>硬化杏坪镇肖台村七组原头脑产业路800米</t>
  </si>
  <si>
    <t>2019年小岭镇岭丰村木耳产业路硬化项目</t>
  </si>
  <si>
    <t>硬化三组王家沟产业路0.8公里，长8米、宽4.5米便民桥一座</t>
  </si>
  <si>
    <t>2019年曹坪镇中坪社区产业路项目</t>
  </si>
  <si>
    <t>六、八、九组产业路</t>
  </si>
  <si>
    <t>周晓华
王长春</t>
  </si>
  <si>
    <t>农村公益性基础设施建设解决群众生产出行问题</t>
  </si>
  <si>
    <t>通过产业路项目，方便群众发展产业</t>
  </si>
  <si>
    <t>财政局一事一议项目</t>
  </si>
  <si>
    <t>2019年红岩寺镇闫坪村一事一议项雷家沟产业路道路硬化</t>
  </si>
  <si>
    <t>硬化雷家沟产业路长0.4公里，宽4米</t>
  </si>
  <si>
    <t>2019年红岩寺镇张坪村一事一议项目林麘养殖厂道路硬化</t>
  </si>
  <si>
    <t>硬化林麘养殖厂道路长0.4公里，宽4米</t>
  </si>
  <si>
    <t>2019年红岩寺镇大沙河村一事一议项蔡家大园耳爬道路硬化</t>
  </si>
  <si>
    <t>硬化蔡家大园耳爬道路长0.4公里，宽4米</t>
  </si>
  <si>
    <t>武箴刚</t>
  </si>
  <si>
    <t>2019年曹坪镇沙岭村一事一议项目饲料厂道路硬化</t>
  </si>
  <si>
    <t>硬化饲料厂道路长268米，宽4.2米及护坡89米</t>
  </si>
  <si>
    <t>2019年杏坪镇联合村一事一议项目新修产业路</t>
  </si>
  <si>
    <t>新修产业路4.3公里、宽5米</t>
  </si>
  <si>
    <t>水利项目</t>
  </si>
  <si>
    <t>柞水县2019年金米村山洪灾害防治项目</t>
  </si>
  <si>
    <t>新建堤防1.25km</t>
  </si>
  <si>
    <t>陈新波</t>
  </si>
  <si>
    <t>农村公益性基础设施建设解决防洪安全</t>
  </si>
  <si>
    <t>实施金米村山洪灾害防治工程，解决121人的防洪安全</t>
  </si>
  <si>
    <t>柞水发〔2019〕33号</t>
  </si>
  <si>
    <t>2019年柞水县金钱河干流严坪、桃子沟口段防洪工程</t>
  </si>
  <si>
    <t>新建堤防1.66km</t>
  </si>
  <si>
    <t>实施严坪段防洪工程，解决350人的防洪安全</t>
  </si>
  <si>
    <r>
      <rPr>
        <sz val="12"/>
        <rFont val="宋体"/>
        <charset val="134"/>
      </rPr>
      <t>柞发改发</t>
    </r>
    <r>
      <rPr>
        <sz val="12"/>
        <rFont val="宋体"/>
        <charset val="0"/>
      </rPr>
      <t>[2018]264</t>
    </r>
    <r>
      <rPr>
        <sz val="12"/>
        <rFont val="宋体"/>
        <charset val="134"/>
      </rPr>
      <t>号</t>
    </r>
  </si>
  <si>
    <t>2019年柞水县金钱河干流柴庄社区段防洪工程</t>
  </si>
  <si>
    <t>新建堤防1.02km</t>
  </si>
  <si>
    <t>实施柴庄社区段防洪工程，解决870人的防洪安全</t>
  </si>
  <si>
    <r>
      <rPr>
        <sz val="12"/>
        <rFont val="宋体"/>
        <charset val="134"/>
      </rPr>
      <t>柞发改发</t>
    </r>
    <r>
      <rPr>
        <sz val="12"/>
        <rFont val="宋体"/>
        <charset val="0"/>
      </rPr>
      <t>[2018]266</t>
    </r>
    <r>
      <rPr>
        <sz val="12"/>
        <rFont val="宋体"/>
        <charset val="134"/>
      </rPr>
      <t>号</t>
    </r>
  </si>
  <si>
    <t>柞水县2019年小岭杏坪片区综合治理工程</t>
  </si>
  <si>
    <r>
      <rPr>
        <sz val="12"/>
        <rFont val="宋体"/>
        <charset val="134"/>
      </rPr>
      <t>综合治理水土流失面积17km</t>
    </r>
    <r>
      <rPr>
        <vertAlign val="superscript"/>
        <sz val="12"/>
        <rFont val="宋体"/>
        <charset val="134"/>
      </rPr>
      <t>2</t>
    </r>
  </si>
  <si>
    <t>小岭镇
杏坪镇</t>
  </si>
  <si>
    <t>金米村
中山村</t>
  </si>
  <si>
    <t>农村公益性基础设施建设改善居住环境</t>
  </si>
  <si>
    <t>实施小岭杏坪片区综合治理项目，改善168人的人居环境</t>
  </si>
  <si>
    <t>柞水发〔2019〕21号</t>
  </si>
  <si>
    <t>便民桥</t>
  </si>
  <si>
    <t>2019年营盘镇两河村便民桥补助项目</t>
  </si>
  <si>
    <t>新建便民桥4座补助</t>
  </si>
  <si>
    <t>解决贫困人口出行问题</t>
  </si>
  <si>
    <t>通过新建4座便民桥，解决了贫困群众出行难的问题</t>
  </si>
  <si>
    <t>产业基地引水工程</t>
  </si>
  <si>
    <t>2019年下梁镇金盆村产业基地引水工程项目</t>
  </si>
  <si>
    <t>解决产业供水问题</t>
  </si>
  <si>
    <t>通过建设产业基地引水工程解决产业供水问题</t>
  </si>
  <si>
    <t>河堤建设</t>
  </si>
  <si>
    <t>2019年曹坪镇沙岭四组洋芋安沟河堤建设</t>
  </si>
  <si>
    <t>修缮河堤长260米</t>
  </si>
  <si>
    <t>通过河堤建设项目，方便群众出行和保护农田。</t>
  </si>
  <si>
    <t>供水水井</t>
  </si>
  <si>
    <t>2019年瓦房口镇颜家庄村小型水利设施项目</t>
  </si>
  <si>
    <t>新建产业供水水井两口（深120米）</t>
  </si>
  <si>
    <t>基础设施建设解决产业发展用水问题</t>
  </si>
  <si>
    <t>2019年曹坪镇中坪社区七组产业桥项目</t>
  </si>
  <si>
    <t>钢架桥及引道基础</t>
  </si>
  <si>
    <t>欧阳军</t>
  </si>
  <si>
    <t>通过产业桥项目，方便群众发展产业</t>
  </si>
  <si>
    <t>2019年下梁镇新合村一事一议项目修建六组、七组便民桥2座</t>
  </si>
  <si>
    <t xml:space="preserve">六组、七组便民桥2座：宽5米，长17米，单层钢筋          </t>
  </si>
  <si>
    <t>农村公益性基础设施建设方便贫困人口交通出行</t>
  </si>
  <si>
    <t>通过搭建桥梁方便群众出行</t>
  </si>
  <si>
    <t>2019年下梁镇西川村一事一议项目修建关山脑3座便民桥</t>
  </si>
  <si>
    <t>关山脑3座便民桥，宽5米，长23米</t>
  </si>
  <si>
    <t>丁伯林</t>
  </si>
  <si>
    <t>2019年营盘镇秦丰村一事一议项目修建三组甘沟便民桥</t>
  </si>
  <si>
    <t>新建三组甘沟便民桥：长16.7米，宽4.5米</t>
  </si>
  <si>
    <t>2019年凤凰镇宽坪村一事一议项目修建一组老院子便民桥</t>
  </si>
  <si>
    <t>新修一组老院子桥1座长13米、宽4.5米、高3米</t>
  </si>
  <si>
    <t>2019年瓦房口镇金星村一事一议项目修建黑沟口大桥引桥</t>
  </si>
  <si>
    <t>黑沟口大桥引桥长400米宽5米，填方3500方，浆砌1200立方，硬化路面2100平方</t>
  </si>
  <si>
    <t>柯亨武</t>
  </si>
  <si>
    <t>2019年小岭镇岭丰村一事一议项目修建三组仁家沟便民桥</t>
  </si>
  <si>
    <t>三组仁家沟新修桥梁一座长10米，宽6米，高4米</t>
  </si>
  <si>
    <t>2019年杏坪镇腰庄村一事一议项目修建二组新屋厂便民桥</t>
  </si>
  <si>
    <t>新建二组新屋厂长10米、宽4.5米、高2米便民桥一座</t>
  </si>
  <si>
    <t>2019年杏坪镇肖台村一事一议项目修建肖台村门前便民桥</t>
  </si>
  <si>
    <t>肖台村门前新修便民桥一座，长10米，宽7米，供三处村民通行</t>
  </si>
  <si>
    <t>2019年凤凰镇宽坪村一事一议项目修建一组阳坡坪便民桥</t>
  </si>
  <si>
    <t>一组阳坡坪新建便民桥长13米、宽6米、高4米</t>
  </si>
  <si>
    <t>2019年凤凰镇龙潭村一事一议项目修建二组便民桥</t>
  </si>
  <si>
    <t>二组新建便民桥长14米、宽8米、高4米</t>
  </si>
  <si>
    <t>2019年瓦房口镇街垣社区一事一议项目修建便民桥</t>
  </si>
  <si>
    <t>新建便民桥长12米、宽4米、高4米</t>
  </si>
  <si>
    <t>2019年瓦房口镇颜家庄村一事一议项目修建七组学校门口便民桥</t>
  </si>
  <si>
    <t>新修七组学校门口便民桥长9米、宽5米</t>
  </si>
  <si>
    <t>陈祥明</t>
  </si>
  <si>
    <t>2019年瓦房口镇马家台村一事一议项目新修阳坡移民点放坡挡墙</t>
  </si>
  <si>
    <t>新修挡墙78米长，1.4米宽，7.5米高，共计819立方米</t>
  </si>
  <si>
    <t>左极明</t>
  </si>
  <si>
    <t>农村公益性基础设施建设保障移民点住房安全</t>
  </si>
  <si>
    <t>通过新修阳坡移民点放坡挡墙保障村民人身安全</t>
  </si>
  <si>
    <t>2019年瓦房口镇老庄村一事一议项目拓宽改造砂石路</t>
  </si>
  <si>
    <t>老庄村拓宽改造八组砂石路全长4公里</t>
  </si>
  <si>
    <t>农村公益性基础设施建设改善生活条件</t>
  </si>
  <si>
    <t>通过老庄村拓宽改造八组砂石路方便群众出行</t>
  </si>
  <si>
    <t>2019年杏坪镇云蒙村一事一议项目新修四五组连组砂石路</t>
  </si>
  <si>
    <t>新修四五组连组砂石路5.8公里、宽5.5米</t>
  </si>
  <si>
    <t>通过新修砂石路方便群众出行</t>
  </si>
  <si>
    <t>2019年杏坪镇肖台村一事一议项目新修五组夏水沟砂石路</t>
  </si>
  <si>
    <t>新修五组夏水沟砂石路1.2公里，宽4.5米</t>
  </si>
  <si>
    <t>柞财办农改专发〔2019〕28</t>
  </si>
  <si>
    <t>2019年红岩寺镇闫坪村一事一议项新修二组朝阳沟砂石路</t>
  </si>
  <si>
    <t>新修二组朝阳沟砂石路1公里，宽4.5米</t>
  </si>
  <si>
    <t>2019年杏坪镇肖台村一事一议项目新修七组牛角凹砂石路</t>
  </si>
  <si>
    <t>新修七组牛角凹砂石路1公里，宽4米</t>
  </si>
  <si>
    <t>2019年杏坪镇柴庄社区一事一议项目新修四组普陀沟砂石路</t>
  </si>
  <si>
    <t>新修四组普陀沟砂石路长1.8公里、宽4米</t>
  </si>
  <si>
    <t>2019年曹坪镇中庙村一事一议项目新修砂石路及河堤</t>
  </si>
  <si>
    <t>新修砂石路600米、宽4.5米（含路基两边河堤）</t>
  </si>
  <si>
    <t>李先扬</t>
  </si>
  <si>
    <t>2019年杏坪镇肖台村一事一议项目新修野猪沟脑砂石路</t>
  </si>
  <si>
    <t>野猪沟脑2处新修3.5公里砂石路</t>
  </si>
  <si>
    <t>柞财办农改专发〔2019〕26</t>
  </si>
  <si>
    <t>2019年小岭镇岭丰村一事一议项目新修河堤</t>
  </si>
  <si>
    <t>新修河堤长270米，1400方</t>
  </si>
  <si>
    <t>农村公益性基础设施建设保障堤内村民生产生活安全</t>
  </si>
  <si>
    <t>通过新修河堤减少或者避免河流对人类的侵害</t>
  </si>
  <si>
    <t>2019年瓦房口镇金星村一事一议项目新修引桥河堤及砂石路</t>
  </si>
  <si>
    <t>新修引桥河堤及砂石路</t>
  </si>
  <si>
    <t>2019年红岩寺镇大沙河村一事一议项新修一组河堤</t>
  </si>
  <si>
    <t>新修一组河堤68米含双沟水毁河提</t>
  </si>
  <si>
    <t>2019年曹坪镇九间房村一事一议项目新修河堤及便民桥</t>
  </si>
  <si>
    <t>新修河堤122米，高2.6米（含便民桥一座）</t>
  </si>
  <si>
    <t>2019年下梁镇四新村一事一议项目小学附近新修机井</t>
  </si>
  <si>
    <t>四新村小学附近新建机井一座</t>
  </si>
  <si>
    <t>通过新修机井方便群众供水</t>
  </si>
  <si>
    <t>农网升级改造工程</t>
  </si>
  <si>
    <t>柞水县2019年农网升级改造工程</t>
  </si>
  <si>
    <t>新建和改造：10千伏线路43.41km，低压线路20.12km；安装配变29台/10.5MVA;户表改造1017户。</t>
  </si>
  <si>
    <t>全县9个镇办</t>
  </si>
  <si>
    <t>相关各村</t>
  </si>
  <si>
    <t>陕西省地方电力（集团有限公司）柞水县供电分公司</t>
  </si>
  <si>
    <t>张明</t>
  </si>
  <si>
    <t>改善贫困人员电力质量不高，供电能力不足的问题。保障群众电力供应</t>
  </si>
  <si>
    <t>工程完工后农村电网主要经济指标应达到如下要求：10kV综合线损率降到6%以下，低压综合线损率降到10%以下；用户端电压合格率达到98%以上，供电可靠率达到99.6%以上。收益农户大于0.938万人，所有扶贫村光伏接入电网，保证村集体光伏收益。</t>
  </si>
  <si>
    <t>陕发改投资【2019】197号</t>
  </si>
  <si>
    <t>2019年瓦房口镇街垣社区一组金井河桥</t>
  </si>
  <si>
    <t>新建砼桥1座及其引道。其中桥梁3-16米空心板，桥长约49米，宽度5.1米。</t>
  </si>
  <si>
    <t>瓦房口</t>
  </si>
  <si>
    <t>街垣</t>
  </si>
  <si>
    <t>新建砼桥1座及其引道，是老庄村七组的必经路段，为解决街垣社区一组47户154人（居住贫困户18户48人，有地贫困户17户60人），老庄村53户190人（贫困户18户49人）出行不便， 为在建110亩地栽木耳项目生产提供便利。</t>
  </si>
  <si>
    <t>2019年小岭镇金米村四组范家凹桥</t>
  </si>
  <si>
    <t>新建砼桥1座及其引道。其中桥梁2-13米空心板，桥长约27米，宽度5.1米。</t>
  </si>
  <si>
    <t>新建砼桥1座及其引道，解决28户114人（其中贫困户6户30人）的生活不便， 为在建43亩木耳大棚项目和后期小岭镇自来水厂建设项目的材料运输、项目生产提供便利。</t>
  </si>
  <si>
    <t>2019年小岭镇常湾村四组社川河桥</t>
  </si>
  <si>
    <t>新建砼桥1座及其引道。其中桥梁2-13米空心板，桥长约27米，宽度8米。</t>
  </si>
  <si>
    <t>新建砼桥1座及其引道，解决170户610人（其中贫困户62户218人）的生活不便，为耕地130余亩和13个白芨种植大棚生产提供便利。</t>
  </si>
  <si>
    <t>2019年凤凰镇龙潭村水滴沟桥</t>
  </si>
  <si>
    <t>新建砼桥1座及其引道。其中桥梁1-13米空心板，桥长14.94米，宽度5.1米。</t>
  </si>
  <si>
    <t>新建砼桥1座及其附属工程,连通木耳基地，可减轻群众劳动强度，处理供需矛盾，解决行路运输难等问题，受益群众121户330人，为今后群众生产致富提供更大帮助。</t>
  </si>
  <si>
    <t>2019年营盘镇北河村防洪渠</t>
  </si>
  <si>
    <t>新建沉砂池1座、拦砂坝2道、涵洞1座、挡土墙33米。</t>
  </si>
  <si>
    <t>解决生命、财产受到威胁。</t>
  </si>
  <si>
    <t>解决附近34户148人生命、财产安全。</t>
  </si>
  <si>
    <t>2019年高柞友谊桥--柞水县凤凰镇凤镇街社区青龙大桥</t>
  </si>
  <si>
    <t>新建桥梁一座，全长约45米，桥面宽8.5米（车行道6米+2x1.25米人行道）。</t>
  </si>
  <si>
    <t>项目建成后，首先解决沟内现有居民32户108人（其中贫困户30户92人）生产生活不便问题。其次，可将老槽沟纳入凤凰古镇旅游开发区和扶贫产业规划区域，对盘活沟内红色革命老区子房寨和1060亩土地起到了决定性作用，通过休闲农业项目创办农家乐集群，打造采摘观光园区和红色旅游景区，建设旅游产品生产基地及产品加工车间，进而推动生产加工、旅游产业融合，丰富凤凰古镇文化旅游内涵，带动古镇居民稳定就业，打造凤凰古镇旅游扶贫模式新样板。</t>
  </si>
  <si>
    <t>2019年柞水县杏坪镇肖台村金钱河河堤</t>
  </si>
  <si>
    <t>新建河堤760米，主要包括基础土石方、河堤及下河踏步、回填等。</t>
  </si>
  <si>
    <t>保护三组脱贫产业菌包生产线一座（占地60亩，年产2000万袋菌包，总投资5000万元），小学一座（师生130人），信用社、卫生院及31户164人生产生活安全。</t>
  </si>
  <si>
    <t>柞水县2019年少数民族基础设施建设项目</t>
  </si>
  <si>
    <t>兰家湾防灾避灾基础设施建设</t>
  </si>
  <si>
    <t>县委统战部</t>
  </si>
  <si>
    <t>改善兰家湾少数民族居住地55户140人生产生活条件</t>
  </si>
  <si>
    <r>
      <rPr>
        <sz val="12"/>
        <color indexed="8"/>
        <rFont val="宋体"/>
        <charset val="134"/>
      </rPr>
      <t>贫困户</t>
    </r>
    <r>
      <rPr>
        <sz val="12"/>
        <color indexed="8"/>
        <rFont val="Arial"/>
        <charset val="134"/>
      </rPr>
      <t>7</t>
    </r>
    <r>
      <rPr>
        <sz val="12"/>
        <color indexed="8"/>
        <rFont val="宋体"/>
        <charset val="134"/>
      </rPr>
      <t>户</t>
    </r>
    <r>
      <rPr>
        <sz val="12"/>
        <color indexed="8"/>
        <rFont val="Arial"/>
        <charset val="134"/>
      </rPr>
      <t>17</t>
    </r>
    <r>
      <rPr>
        <sz val="12"/>
        <color indexed="8"/>
        <rFont val="宋体"/>
        <charset val="134"/>
      </rPr>
      <t>人</t>
    </r>
  </si>
  <si>
    <t>改善办学条件</t>
  </si>
  <si>
    <t>瓦房口镇大河小学综合楼</t>
  </si>
  <si>
    <t>新建综合楼477平方米</t>
  </si>
  <si>
    <t>大河</t>
  </si>
  <si>
    <t>赖胜先</t>
  </si>
  <si>
    <t>瓦房口镇中坪初小教学及辅助用房</t>
  </si>
  <si>
    <t>新建教学及辅助用房237平方米</t>
  </si>
  <si>
    <t>颜家庄</t>
  </si>
  <si>
    <t>红岩寺镇正沟小学教学及辅助用房</t>
  </si>
  <si>
    <t>新建教学及辅助用房1230平方米</t>
  </si>
  <si>
    <t>红岩寺</t>
  </si>
  <si>
    <t>正沟</t>
  </si>
  <si>
    <t>谭松柏</t>
  </si>
  <si>
    <t>下梁镇西川小学教学及辅助用房</t>
  </si>
  <si>
    <t>新建教学及辅助用房991.86平方米</t>
  </si>
  <si>
    <t>下梁</t>
  </si>
  <si>
    <t>张勇</t>
  </si>
  <si>
    <t>杏坪镇铁佛小学教学及辅助用房</t>
  </si>
  <si>
    <t>新建教学及辅助用房720.72平方米</t>
  </si>
  <si>
    <t>杏坪</t>
  </si>
  <si>
    <t>铁佛</t>
  </si>
  <si>
    <t>陈素雷</t>
  </si>
  <si>
    <t>杏坪镇肖台小学教学及辅助用房</t>
  </si>
  <si>
    <t>新建教学及辅助用房1004.32平方米</t>
  </si>
  <si>
    <t>肖台</t>
  </si>
  <si>
    <t>乾佑街道办强生小学综合楼</t>
  </si>
  <si>
    <t>新建综合楼812平方米</t>
  </si>
  <si>
    <t>乾佑</t>
  </si>
  <si>
    <t>车家河</t>
  </si>
  <si>
    <t>熊焱</t>
  </si>
  <si>
    <t>营盘镇老林小学综合楼附属工程</t>
  </si>
  <si>
    <t>校园地面硬化等</t>
  </si>
  <si>
    <t>营盘</t>
  </si>
  <si>
    <t>朱家湾</t>
  </si>
  <si>
    <t>肖芳琴</t>
  </si>
  <si>
    <t>2019年柞水县购置文化活动器材</t>
  </si>
  <si>
    <t>配送音响、二胡、舞蹈服、秧歌服、渔鼓、扇子、图书、锣、鼓、铙</t>
  </si>
  <si>
    <t>乾佑街办、营盘镇、下梁镇小岭镇、凤凰镇、杏坪镇、瓦房口镇、曹坪镇、红岩寺镇</t>
  </si>
  <si>
    <t>两河、北河、曹店、丰河、秦丰、车家河、老庵寺、金盆、西川、胜利、常湾、皂河、双河、龙潭、肖台、腰庄、油坊、联丰、天埫、晨光、云蒙、张坪、大沙河、闫坪、磨沟、颜家庄、街垣社区、金星、金台、九间房、中庙、沙岭、东沟、荫沟、银碗、马房湾、正沟</t>
  </si>
  <si>
    <t>刘兴华</t>
  </si>
  <si>
    <t>解决农村公益性基础设施建设</t>
  </si>
  <si>
    <t>通过项目丰富群众文化活动</t>
  </si>
  <si>
    <t>柞财办教[2019]167号</t>
  </si>
  <si>
    <t>2019年柞水扶贫局项目管理费</t>
  </si>
  <si>
    <t>项目管理费</t>
  </si>
  <si>
    <t>柞政扶发[2018]90号、柞扶发[2019]28号、柞扶发[2019]42号</t>
  </si>
</sst>
</file>

<file path=xl/styles.xml><?xml version="1.0" encoding="utf-8"?>
<styleSheet xmlns="http://schemas.openxmlformats.org/spreadsheetml/2006/main">
  <numFmts count="11">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 numFmtId="177" formatCode="0_ "/>
    <numFmt numFmtId="178" formatCode="@&quot;万&quot;&quot;袋&quot;"/>
    <numFmt numFmtId="179" formatCode="0.0000_ "/>
    <numFmt numFmtId="180" formatCode="0.000_ "/>
    <numFmt numFmtId="181" formatCode="0.0_ "/>
    <numFmt numFmtId="182" formatCode="@&quot;木&quot;&quot;耳&quot;&quot;保&quot;&quot;险&quot;"/>
  </numFmts>
  <fonts count="70">
    <font>
      <sz val="11"/>
      <color indexed="8"/>
      <name val="等线"/>
      <charset val="134"/>
    </font>
    <font>
      <sz val="12"/>
      <color indexed="8"/>
      <name val="黑体"/>
      <charset val="134"/>
    </font>
    <font>
      <sz val="12"/>
      <name val="仿宋"/>
      <charset val="134"/>
    </font>
    <font>
      <sz val="12"/>
      <name val="Arial"/>
      <charset val="134"/>
    </font>
    <font>
      <sz val="10"/>
      <name val="仿宋"/>
      <charset val="134"/>
    </font>
    <font>
      <sz val="12"/>
      <name val="宋体"/>
      <charset val="134"/>
    </font>
    <font>
      <sz val="12"/>
      <color indexed="8"/>
      <name val="Arial"/>
      <charset val="134"/>
    </font>
    <font>
      <sz val="11"/>
      <name val="Arial"/>
      <charset val="134"/>
    </font>
    <font>
      <sz val="10"/>
      <name val="Arial"/>
      <charset val="134"/>
    </font>
    <font>
      <sz val="10"/>
      <name val="宋体"/>
      <charset val="134"/>
    </font>
    <font>
      <sz val="11"/>
      <color indexed="8"/>
      <name val="宋体"/>
      <charset val="134"/>
    </font>
    <font>
      <sz val="11"/>
      <name val="等线"/>
      <charset val="134"/>
    </font>
    <font>
      <sz val="12"/>
      <color indexed="8"/>
      <name val="等线"/>
      <charset val="134"/>
    </font>
    <font>
      <sz val="12"/>
      <color indexed="10"/>
      <name val="Arial"/>
      <charset val="134"/>
    </font>
    <font>
      <sz val="11"/>
      <color indexed="10"/>
      <name val="等线"/>
      <charset val="134"/>
    </font>
    <font>
      <sz val="12"/>
      <name val="宋"/>
      <charset val="134"/>
    </font>
    <font>
      <sz val="14"/>
      <color indexed="8"/>
      <name val="仿宋"/>
      <charset val="134"/>
    </font>
    <font>
      <sz val="9"/>
      <name val="宋体"/>
      <charset val="134"/>
    </font>
    <font>
      <sz val="9"/>
      <color indexed="8"/>
      <name val="宋体"/>
      <charset val="134"/>
    </font>
    <font>
      <sz val="12"/>
      <color indexed="8"/>
      <name val="宋体"/>
      <charset val="134"/>
    </font>
    <font>
      <sz val="10"/>
      <name val="Arial Narrow"/>
      <charset val="134"/>
    </font>
    <font>
      <sz val="8"/>
      <name val="宋体"/>
      <charset val="134"/>
    </font>
    <font>
      <sz val="12"/>
      <name val="Arial Narrow"/>
      <charset val="134"/>
    </font>
    <font>
      <sz val="11"/>
      <name val="宋"/>
      <charset val="134"/>
    </font>
    <font>
      <sz val="12"/>
      <name val="宋体"/>
      <charset val="0"/>
    </font>
    <font>
      <sz val="12"/>
      <color indexed="8"/>
      <name val="仿宋_GB2312"/>
      <charset val="134"/>
    </font>
    <font>
      <sz val="12"/>
      <name val="仿宋_GB2312"/>
      <charset val="134"/>
    </font>
    <font>
      <sz val="12"/>
      <color indexed="8"/>
      <name val="Arial"/>
      <charset val="0"/>
    </font>
    <font>
      <sz val="16"/>
      <color indexed="8"/>
      <name val="黑体"/>
      <charset val="134"/>
    </font>
    <font>
      <sz val="28"/>
      <color indexed="8"/>
      <name val="方正小标宋简体"/>
      <charset val="134"/>
    </font>
    <font>
      <b/>
      <sz val="12"/>
      <name val="宋体"/>
      <charset val="134"/>
    </font>
    <font>
      <sz val="12"/>
      <color indexed="10"/>
      <name val="宋体"/>
      <charset val="134"/>
    </font>
    <font>
      <b/>
      <sz val="12"/>
      <color indexed="10"/>
      <name val="宋体"/>
      <charset val="134"/>
    </font>
    <font>
      <sz val="11"/>
      <name val="宋体"/>
      <charset val="134"/>
    </font>
    <font>
      <sz val="11"/>
      <color indexed="10"/>
      <name val="宋体"/>
      <charset val="134"/>
    </font>
    <font>
      <sz val="10"/>
      <color indexed="49"/>
      <name val="宋体"/>
      <charset val="134"/>
    </font>
    <font>
      <sz val="8"/>
      <color indexed="10"/>
      <name val="宋体"/>
      <charset val="134"/>
    </font>
    <font>
      <sz val="12"/>
      <color indexed="49"/>
      <name val="宋体"/>
      <charset val="134"/>
    </font>
    <font>
      <sz val="12"/>
      <color indexed="8"/>
      <name val="宋体"/>
      <charset val="0"/>
    </font>
    <font>
      <sz val="10"/>
      <color indexed="8"/>
      <name val="宋体"/>
      <charset val="134"/>
    </font>
    <font>
      <sz val="12"/>
      <color indexed="8"/>
      <name val="仿宋"/>
      <charset val="134"/>
    </font>
    <font>
      <sz val="10"/>
      <color indexed="8"/>
      <name val="黑体"/>
      <charset val="134"/>
    </font>
    <font>
      <b/>
      <sz val="11"/>
      <color indexed="8"/>
      <name val="宋体"/>
      <charset val="134"/>
    </font>
    <font>
      <b/>
      <sz val="11"/>
      <color indexed="8"/>
      <name val="等线"/>
      <charset val="134"/>
    </font>
    <font>
      <u/>
      <sz val="20"/>
      <color indexed="8"/>
      <name val="方正小标宋简体"/>
      <charset val="134"/>
    </font>
    <font>
      <sz val="20"/>
      <color indexed="8"/>
      <name val="方正小标宋简体"/>
      <charset val="134"/>
    </font>
    <font>
      <b/>
      <sz val="10"/>
      <color indexed="8"/>
      <name val="宋体"/>
      <charset val="134"/>
    </font>
    <font>
      <b/>
      <sz val="10"/>
      <name val="宋体"/>
      <charset val="134"/>
    </font>
    <font>
      <b/>
      <sz val="12"/>
      <color indexed="8"/>
      <name val="宋体"/>
      <charset val="134"/>
    </font>
    <font>
      <sz val="10"/>
      <color indexed="8"/>
      <name val="仿宋"/>
      <charset val="134"/>
    </font>
    <font>
      <sz val="11"/>
      <color indexed="9"/>
      <name val="等线"/>
      <charset val="0"/>
    </font>
    <font>
      <b/>
      <sz val="18"/>
      <color indexed="62"/>
      <name val="等线"/>
      <charset val="134"/>
    </font>
    <font>
      <sz val="11"/>
      <color indexed="8"/>
      <name val="等线"/>
      <charset val="0"/>
    </font>
    <font>
      <sz val="11"/>
      <color indexed="17"/>
      <name val="等线"/>
      <charset val="0"/>
    </font>
    <font>
      <b/>
      <sz val="11"/>
      <color indexed="52"/>
      <name val="等线"/>
      <charset val="0"/>
    </font>
    <font>
      <sz val="11"/>
      <color indexed="62"/>
      <name val="等线"/>
      <charset val="0"/>
    </font>
    <font>
      <sz val="11"/>
      <color indexed="60"/>
      <name val="等线"/>
      <charset val="0"/>
    </font>
    <font>
      <b/>
      <sz val="15"/>
      <color indexed="62"/>
      <name val="等线"/>
      <charset val="134"/>
    </font>
    <font>
      <b/>
      <sz val="13"/>
      <color indexed="62"/>
      <name val="等线"/>
      <charset val="134"/>
    </font>
    <font>
      <u/>
      <sz val="11"/>
      <color indexed="20"/>
      <name val="等线"/>
      <charset val="0"/>
    </font>
    <font>
      <b/>
      <sz val="11"/>
      <color indexed="8"/>
      <name val="等线"/>
      <charset val="0"/>
    </font>
    <font>
      <b/>
      <sz val="11"/>
      <color indexed="63"/>
      <name val="等线"/>
      <charset val="0"/>
    </font>
    <font>
      <i/>
      <sz val="11"/>
      <color indexed="23"/>
      <name val="等线"/>
      <charset val="0"/>
    </font>
    <font>
      <sz val="11"/>
      <color indexed="52"/>
      <name val="等线"/>
      <charset val="0"/>
    </font>
    <font>
      <b/>
      <sz val="11"/>
      <color indexed="62"/>
      <name val="等线"/>
      <charset val="134"/>
    </font>
    <font>
      <u/>
      <sz val="11"/>
      <color indexed="12"/>
      <name val="等线"/>
      <charset val="0"/>
    </font>
    <font>
      <b/>
      <sz val="11"/>
      <color indexed="9"/>
      <name val="等线"/>
      <charset val="0"/>
    </font>
    <font>
      <u/>
      <sz val="28"/>
      <color indexed="8"/>
      <name val="方正小标宋简体"/>
      <charset val="134"/>
    </font>
    <font>
      <sz val="10"/>
      <color indexed="8"/>
      <name val="Arial"/>
      <charset val="134"/>
    </font>
    <font>
      <vertAlign val="superscript"/>
      <sz val="12"/>
      <name val="宋体"/>
      <charset val="134"/>
    </font>
  </fonts>
  <fills count="21">
    <fill>
      <patternFill patternType="none"/>
    </fill>
    <fill>
      <patternFill patternType="gray125"/>
    </fill>
    <fill>
      <patternFill patternType="solid">
        <fgColor indexed="13"/>
        <bgColor indexed="64"/>
      </patternFill>
    </fill>
    <fill>
      <patternFill patternType="solid">
        <fgColor indexed="40"/>
        <bgColor indexed="64"/>
      </patternFill>
    </fill>
    <fill>
      <patternFill patternType="solid">
        <fgColor indexed="10"/>
        <bgColor indexed="64"/>
      </patternFill>
    </fill>
    <fill>
      <patternFill patternType="solid">
        <fgColor indexed="11"/>
        <bgColor indexed="64"/>
      </patternFill>
    </fill>
    <fill>
      <patternFill patternType="solid">
        <fgColor indexed="9"/>
        <bgColor indexed="64"/>
      </patternFill>
    </fill>
    <fill>
      <patternFill patternType="solid">
        <fgColor indexed="31"/>
        <bgColor indexed="64"/>
      </patternFill>
    </fill>
    <fill>
      <patternFill patternType="solid">
        <fgColor indexed="47"/>
        <bgColor indexed="64"/>
      </patternFill>
    </fill>
    <fill>
      <patternFill patternType="solid">
        <fgColor indexed="51"/>
        <bgColor indexed="64"/>
      </patternFill>
    </fill>
    <fill>
      <patternFill patternType="solid">
        <fgColor indexed="42"/>
        <bgColor indexed="64"/>
      </patternFill>
    </fill>
    <fill>
      <patternFill patternType="solid">
        <fgColor indexed="49"/>
        <bgColor indexed="64"/>
      </patternFill>
    </fill>
    <fill>
      <patternFill patternType="solid">
        <fgColor indexed="43"/>
        <bgColor indexed="64"/>
      </patternFill>
    </fill>
    <fill>
      <patternFill patternType="solid">
        <fgColor indexed="29"/>
        <bgColor indexed="64"/>
      </patternFill>
    </fill>
    <fill>
      <patternFill patternType="solid">
        <fgColor indexed="44"/>
        <bgColor indexed="64"/>
      </patternFill>
    </fill>
    <fill>
      <patternFill patternType="solid">
        <fgColor indexed="22"/>
        <bgColor indexed="64"/>
      </patternFill>
    </fill>
    <fill>
      <patternFill patternType="solid">
        <fgColor indexed="57"/>
        <bgColor indexed="64"/>
      </patternFill>
    </fill>
    <fill>
      <patternFill patternType="solid">
        <fgColor indexed="26"/>
        <bgColor indexed="64"/>
      </patternFill>
    </fill>
    <fill>
      <patternFill patternType="solid">
        <fgColor indexed="55"/>
        <bgColor indexed="64"/>
      </patternFill>
    </fill>
    <fill>
      <patternFill patternType="solid">
        <fgColor indexed="27"/>
        <bgColor indexed="64"/>
      </patternFill>
    </fill>
    <fill>
      <patternFill patternType="solid">
        <fgColor indexed="5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s>
  <cellStyleXfs count="6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50" fillId="9" borderId="0" applyNumberFormat="0" applyBorder="0" applyAlignment="0" applyProtection="0">
      <alignment vertical="center"/>
    </xf>
    <xf numFmtId="41" fontId="0" fillId="0" borderId="0" applyFont="0" applyFill="0" applyBorder="0" applyAlignment="0" applyProtection="0">
      <alignment vertical="center"/>
    </xf>
    <xf numFmtId="0" fontId="10" fillId="0" borderId="0">
      <alignment vertical="center"/>
    </xf>
    <xf numFmtId="9" fontId="0" fillId="0" borderId="0" applyFont="0" applyFill="0" applyBorder="0" applyAlignment="0" applyProtection="0">
      <alignment vertical="center"/>
    </xf>
    <xf numFmtId="0" fontId="51" fillId="0" borderId="0" applyNumberFormat="0" applyFill="0" applyBorder="0" applyAlignment="0" applyProtection="0">
      <alignment vertical="center"/>
    </xf>
    <xf numFmtId="42" fontId="0" fillId="0" borderId="0" applyFont="0" applyFill="0" applyBorder="0" applyAlignment="0" applyProtection="0">
      <alignment vertical="center"/>
    </xf>
    <xf numFmtId="0" fontId="52" fillId="6" borderId="0" applyNumberFormat="0" applyBorder="0" applyAlignment="0" applyProtection="0">
      <alignment vertical="center"/>
    </xf>
    <xf numFmtId="0" fontId="55" fillId="8" borderId="7" applyNumberFormat="0" applyAlignment="0" applyProtection="0">
      <alignment vertical="center"/>
    </xf>
    <xf numFmtId="0" fontId="56" fillId="13" borderId="0" applyNumberFormat="0" applyBorder="0" applyAlignment="0" applyProtection="0">
      <alignment vertical="center"/>
    </xf>
    <xf numFmtId="0" fontId="52" fillId="15" borderId="0" applyNumberFormat="0" applyBorder="0" applyAlignment="0" applyProtection="0">
      <alignment vertical="center"/>
    </xf>
    <xf numFmtId="0" fontId="50" fillId="15" borderId="0" applyNumberFormat="0" applyBorder="0" applyAlignment="0" applyProtection="0">
      <alignment vertical="center"/>
    </xf>
    <xf numFmtId="0" fontId="65" fillId="0" borderId="0" applyNumberFormat="0" applyFill="0" applyBorder="0" applyAlignment="0" applyProtection="0">
      <alignment vertical="center"/>
    </xf>
    <xf numFmtId="0" fontId="5" fillId="0" borderId="0">
      <alignment vertical="center"/>
    </xf>
    <xf numFmtId="0" fontId="59" fillId="0" borderId="0" applyNumberFormat="0" applyFill="0" applyBorder="0" applyAlignment="0" applyProtection="0">
      <alignment vertical="center"/>
    </xf>
    <xf numFmtId="0" fontId="0" fillId="17" borderId="14" applyNumberFormat="0" applyFont="0" applyAlignment="0" applyProtection="0">
      <alignment vertical="center"/>
    </xf>
    <xf numFmtId="0" fontId="19" fillId="0" borderId="0">
      <alignment vertical="center"/>
    </xf>
    <xf numFmtId="0" fontId="1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0" fillId="13" borderId="0" applyNumberFormat="0" applyBorder="0" applyAlignment="0" applyProtection="0">
      <alignment vertical="center"/>
    </xf>
    <xf numFmtId="0" fontId="62" fillId="0" borderId="0" applyNumberFormat="0" applyFill="0" applyBorder="0" applyAlignment="0" applyProtection="0">
      <alignment vertical="center"/>
    </xf>
    <xf numFmtId="0" fontId="57" fillId="0" borderId="8" applyNumberFormat="0" applyFill="0" applyAlignment="0" applyProtection="0">
      <alignment vertical="center"/>
    </xf>
    <xf numFmtId="0" fontId="0" fillId="0" borderId="0">
      <alignment vertical="center"/>
    </xf>
    <xf numFmtId="0" fontId="58" fillId="0" borderId="8" applyNumberFormat="0" applyFill="0" applyAlignment="0" applyProtection="0">
      <alignment vertical="center"/>
    </xf>
    <xf numFmtId="0" fontId="0" fillId="0" borderId="0">
      <alignment vertical="center"/>
    </xf>
    <xf numFmtId="0" fontId="64" fillId="0" borderId="12" applyNumberFormat="0" applyFill="0" applyAlignment="0" applyProtection="0">
      <alignment vertical="center"/>
    </xf>
    <xf numFmtId="0" fontId="50" fillId="14" borderId="0" applyNumberFormat="0" applyBorder="0" applyAlignment="0" applyProtection="0">
      <alignment vertical="center"/>
    </xf>
    <xf numFmtId="0" fontId="61" fillId="6" borderId="10" applyNumberFormat="0" applyAlignment="0" applyProtection="0">
      <alignment vertical="center"/>
    </xf>
    <xf numFmtId="0" fontId="50" fillId="8" borderId="0" applyNumberFormat="0" applyBorder="0" applyAlignment="0" applyProtection="0">
      <alignment vertical="center"/>
    </xf>
    <xf numFmtId="0" fontId="54" fillId="6" borderId="7" applyNumberFormat="0" applyAlignment="0" applyProtection="0">
      <alignment vertical="center"/>
    </xf>
    <xf numFmtId="0" fontId="66" fillId="18" borderId="13" applyNumberFormat="0" applyAlignment="0" applyProtection="0">
      <alignment vertical="center"/>
    </xf>
    <xf numFmtId="0" fontId="0" fillId="0" borderId="0">
      <alignment vertical="center"/>
    </xf>
    <xf numFmtId="0" fontId="63" fillId="0" borderId="11" applyNumberFormat="0" applyFill="0" applyAlignment="0" applyProtection="0">
      <alignment vertical="center"/>
    </xf>
    <xf numFmtId="0" fontId="50" fillId="20" borderId="0" applyNumberFormat="0" applyBorder="0" applyAlignment="0" applyProtection="0">
      <alignment vertical="center"/>
    </xf>
    <xf numFmtId="0" fontId="52" fillId="10" borderId="0" applyNumberFormat="0" applyBorder="0" applyAlignment="0" applyProtection="0">
      <alignment vertical="center"/>
    </xf>
    <xf numFmtId="0" fontId="60" fillId="0" borderId="9" applyNumberFormat="0" applyFill="0" applyAlignment="0" applyProtection="0">
      <alignment vertical="center"/>
    </xf>
    <xf numFmtId="0" fontId="5" fillId="0" borderId="0">
      <alignment vertical="center"/>
    </xf>
    <xf numFmtId="0" fontId="53" fillId="10" borderId="0" applyNumberFormat="0" applyBorder="0" applyAlignment="0" applyProtection="0">
      <alignment vertical="center"/>
    </xf>
    <xf numFmtId="0" fontId="56" fillId="12" borderId="0" applyNumberFormat="0" applyBorder="0" applyAlignment="0" applyProtection="0">
      <alignment vertical="center"/>
    </xf>
    <xf numFmtId="0" fontId="50" fillId="11" borderId="0" applyNumberFormat="0" applyBorder="0" applyAlignment="0" applyProtection="0">
      <alignment vertical="center"/>
    </xf>
    <xf numFmtId="0" fontId="52" fillId="19" borderId="0" applyNumberFormat="0" applyBorder="0" applyAlignment="0" applyProtection="0">
      <alignment vertical="center"/>
    </xf>
    <xf numFmtId="0" fontId="52" fillId="7" borderId="0" applyNumberFormat="0" applyBorder="0" applyAlignment="0" applyProtection="0">
      <alignment vertical="center"/>
    </xf>
    <xf numFmtId="0" fontId="52" fillId="14"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0" fillId="18" borderId="0" applyNumberFormat="0" applyBorder="0" applyAlignment="0" applyProtection="0">
      <alignment vertical="center"/>
    </xf>
    <xf numFmtId="0" fontId="0" fillId="0" borderId="0">
      <alignment vertical="center"/>
    </xf>
    <xf numFmtId="0" fontId="52" fillId="17" borderId="0" applyNumberFormat="0" applyBorder="0" applyAlignment="0" applyProtection="0">
      <alignment vertical="center"/>
    </xf>
    <xf numFmtId="0" fontId="52" fillId="8" borderId="0" applyNumberFormat="0" applyBorder="0" applyAlignment="0" applyProtection="0">
      <alignment vertical="center"/>
    </xf>
    <xf numFmtId="0" fontId="50" fillId="11" borderId="0" applyNumberFormat="0" applyBorder="0" applyAlignment="0" applyProtection="0">
      <alignment vertical="center"/>
    </xf>
    <xf numFmtId="0" fontId="52" fillId="14" borderId="0" applyNumberFormat="0" applyBorder="0" applyAlignment="0" applyProtection="0">
      <alignment vertical="center"/>
    </xf>
    <xf numFmtId="0" fontId="50" fillId="14" borderId="0" applyNumberFormat="0" applyBorder="0" applyAlignment="0" applyProtection="0">
      <alignment vertical="center"/>
    </xf>
    <xf numFmtId="0" fontId="50" fillId="16" borderId="0" applyNumberFormat="0" applyBorder="0" applyAlignment="0" applyProtection="0">
      <alignment vertical="center"/>
    </xf>
    <xf numFmtId="0" fontId="52" fillId="10" borderId="0" applyNumberFormat="0" applyBorder="0" applyAlignment="0" applyProtection="0">
      <alignment vertical="center"/>
    </xf>
    <xf numFmtId="0" fontId="50" fillId="16" borderId="0" applyNumberFormat="0" applyBorder="0" applyAlignment="0" applyProtection="0">
      <alignment vertical="center"/>
    </xf>
    <xf numFmtId="0" fontId="19" fillId="0" borderId="0">
      <alignment vertical="center"/>
    </xf>
    <xf numFmtId="0" fontId="19" fillId="0" borderId="0">
      <alignment vertical="center"/>
    </xf>
    <xf numFmtId="0" fontId="5" fillId="0" borderId="0">
      <alignment vertical="center"/>
    </xf>
    <xf numFmtId="0" fontId="12" fillId="0" borderId="0">
      <alignment vertical="center"/>
    </xf>
    <xf numFmtId="0" fontId="5" fillId="0" borderId="0">
      <alignment vertical="center"/>
    </xf>
    <xf numFmtId="0" fontId="12" fillId="0" borderId="0">
      <alignment vertical="center"/>
    </xf>
    <xf numFmtId="0" fontId="5" fillId="0" borderId="0">
      <alignment vertical="center"/>
    </xf>
  </cellStyleXfs>
  <cellXfs count="25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lignment vertical="center"/>
    </xf>
    <xf numFmtId="0" fontId="5" fillId="0" borderId="0" xfId="0" applyNumberFormat="1" applyFont="1" applyFill="1" applyAlignment="1">
      <alignment horizontal="center" vertical="center" wrapText="1"/>
    </xf>
    <xf numFmtId="0" fontId="6" fillId="2"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lignment vertical="center"/>
    </xf>
    <xf numFmtId="0" fontId="10" fillId="0" borderId="0" xfId="0" applyFont="1" applyFill="1">
      <alignment vertical="center"/>
    </xf>
    <xf numFmtId="0" fontId="9" fillId="0" borderId="0" xfId="0" applyFont="1" applyFill="1" applyAlignment="1">
      <alignment horizontal="center" vertical="center" wrapText="1"/>
    </xf>
    <xf numFmtId="0" fontId="11" fillId="0" borderId="0" xfId="0" applyFont="1" applyFill="1">
      <alignment vertical="center"/>
    </xf>
    <xf numFmtId="0" fontId="3" fillId="3" borderId="0" xfId="0" applyFont="1" applyFill="1" applyAlignment="1">
      <alignment horizontal="center" vertical="center" wrapText="1"/>
    </xf>
    <xf numFmtId="0" fontId="12" fillId="2" borderId="0" xfId="0" applyFont="1" applyFill="1">
      <alignment vertical="center"/>
    </xf>
    <xf numFmtId="0" fontId="13" fillId="0" borderId="0" xfId="0" applyFont="1" applyFill="1" applyAlignment="1">
      <alignment horizontal="center" vertical="center" wrapText="1"/>
    </xf>
    <xf numFmtId="0" fontId="14" fillId="0" borderId="0" xfId="0" applyFont="1" applyFill="1">
      <alignment vertical="center"/>
    </xf>
    <xf numFmtId="0" fontId="0" fillId="0" borderId="0" xfId="0" applyFill="1">
      <alignment vertical="center"/>
    </xf>
    <xf numFmtId="0" fontId="15" fillId="2" borderId="0" xfId="0" applyFont="1" applyFill="1">
      <alignment vertical="center"/>
    </xf>
    <xf numFmtId="0" fontId="6" fillId="4" borderId="0" xfId="0" applyFont="1" applyFill="1" applyAlignment="1">
      <alignment horizontal="center" vertical="center" wrapText="1"/>
    </xf>
    <xf numFmtId="0" fontId="16" fillId="0" borderId="0" xfId="0" applyFont="1" applyFill="1" applyAlignment="1">
      <alignment horizontal="center" vertical="center" wrapText="1"/>
    </xf>
    <xf numFmtId="0" fontId="5" fillId="0" borderId="0" xfId="0" applyFont="1" applyFill="1" applyBorder="1" applyAlignment="1">
      <alignment vertical="center"/>
    </xf>
    <xf numFmtId="0" fontId="17" fillId="0" borderId="0" xfId="0" applyFont="1" applyFill="1" applyAlignment="1">
      <alignment horizontal="center" vertical="center" wrapText="1"/>
    </xf>
    <xf numFmtId="0" fontId="18" fillId="0" borderId="0" xfId="0" applyFont="1" applyFill="1" applyAlignment="1">
      <alignment horizontal="center" vertical="center" wrapText="1"/>
    </xf>
    <xf numFmtId="0" fontId="9" fillId="5" borderId="0" xfId="0" applyFont="1" applyFill="1" applyAlignment="1">
      <alignment horizontal="center" vertical="center" wrapText="1"/>
    </xf>
    <xf numFmtId="0" fontId="3" fillId="5" borderId="0" xfId="0" applyFont="1" applyFill="1" applyAlignment="1">
      <alignment horizontal="center" vertical="center" wrapText="1"/>
    </xf>
    <xf numFmtId="0" fontId="2"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5" borderId="0" xfId="0" applyNumberFormat="1" applyFont="1" applyFill="1" applyAlignment="1">
      <alignment horizontal="center" vertical="center" wrapText="1"/>
    </xf>
    <xf numFmtId="0" fontId="19" fillId="0" borderId="0" xfId="0" applyFont="1">
      <alignment vertical="center"/>
    </xf>
    <xf numFmtId="0" fontId="3" fillId="6" borderId="0" xfId="0" applyFont="1" applyFill="1" applyAlignment="1">
      <alignment horizontal="center" vertical="center" wrapText="1"/>
    </xf>
    <xf numFmtId="0" fontId="6" fillId="0" borderId="0" xfId="0" applyFont="1" applyFill="1" applyAlignment="1">
      <alignment horizontal="center" vertical="center" wrapText="1"/>
    </xf>
    <xf numFmtId="0" fontId="19" fillId="0" borderId="0" xfId="0" applyFont="1" applyFill="1" applyBorder="1" applyAlignment="1">
      <alignment vertical="center"/>
    </xf>
    <xf numFmtId="0" fontId="19" fillId="0" borderId="0" xfId="0" applyFont="1" applyFill="1" applyAlignment="1">
      <alignment vertical="center"/>
    </xf>
    <xf numFmtId="0" fontId="20" fillId="0" borderId="0" xfId="0" applyFont="1" applyFill="1">
      <alignment vertical="center"/>
    </xf>
    <xf numFmtId="0" fontId="5" fillId="0" borderId="0" xfId="0" applyFont="1" applyFill="1" applyAlignment="1">
      <alignment horizontal="center" vertical="center" wrapText="1"/>
    </xf>
    <xf numFmtId="0" fontId="13" fillId="2" borderId="0" xfId="0" applyFont="1" applyFill="1" applyAlignment="1">
      <alignment horizontal="center" vertical="center" wrapText="1"/>
    </xf>
    <xf numFmtId="0" fontId="21" fillId="0" borderId="0" xfId="0" applyFont="1" applyFill="1" applyBorder="1" applyAlignment="1">
      <alignment vertical="center"/>
    </xf>
    <xf numFmtId="0" fontId="22" fillId="0" borderId="0" xfId="0" applyFont="1" applyFill="1" applyAlignment="1">
      <alignment vertical="center"/>
    </xf>
    <xf numFmtId="0" fontId="13" fillId="6" borderId="0" xfId="0" applyFont="1" applyFill="1" applyAlignment="1">
      <alignment horizontal="center" vertical="center" wrapText="1"/>
    </xf>
    <xf numFmtId="0" fontId="6" fillId="0" borderId="0" xfId="0" applyFont="1" applyFill="1" applyBorder="1" applyAlignment="1">
      <alignment horizontal="center" vertical="center" wrapText="1"/>
    </xf>
    <xf numFmtId="0" fontId="23" fillId="0" borderId="0" xfId="0" applyFont="1" applyFill="1">
      <alignment vertical="center"/>
    </xf>
    <xf numFmtId="0" fontId="3" fillId="0" borderId="0" xfId="0" applyNumberFormat="1" applyFont="1" applyFill="1" applyAlignment="1">
      <alignment horizontal="center" vertical="center" wrapText="1"/>
    </xf>
    <xf numFmtId="0" fontId="24" fillId="0" borderId="0" xfId="0" applyFont="1" applyFill="1" applyBorder="1" applyAlignment="1">
      <alignment horizontal="center" vertical="center" wrapText="1"/>
    </xf>
    <xf numFmtId="0" fontId="6" fillId="6" borderId="0" xfId="0" applyFont="1" applyFill="1" applyAlignment="1">
      <alignment horizontal="center" vertical="center" wrapText="1"/>
    </xf>
    <xf numFmtId="0" fontId="25" fillId="6" borderId="0" xfId="0" applyFont="1" applyFill="1" applyAlignment="1">
      <alignment horizontal="center" vertical="center" wrapText="1"/>
    </xf>
    <xf numFmtId="0" fontId="26" fillId="0" borderId="0" xfId="0" applyFont="1" applyFill="1" applyAlignment="1">
      <alignment horizontal="center" vertical="center" wrapText="1"/>
    </xf>
    <xf numFmtId="0" fontId="27" fillId="0" borderId="0" xfId="0" applyFont="1" applyFill="1" applyBorder="1" applyAlignment="1">
      <alignment horizontal="center" vertical="center" wrapText="1"/>
    </xf>
    <xf numFmtId="0" fontId="19"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6" fillId="0" borderId="0" xfId="0" applyNumberFormat="1" applyFont="1" applyFill="1" applyAlignment="1">
      <alignment horizontal="center" vertical="center" wrapText="1"/>
    </xf>
    <xf numFmtId="49" fontId="28" fillId="0" borderId="0" xfId="0" applyNumberFormat="1" applyFont="1" applyFill="1" applyAlignment="1">
      <alignment horizontal="left" vertical="center" wrapText="1"/>
    </xf>
    <xf numFmtId="0" fontId="29" fillId="0" borderId="0" xfId="0" applyFont="1" applyFill="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49" fontId="30" fillId="0"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60" applyFont="1" applyFill="1" applyBorder="1" applyAlignment="1" applyProtection="1">
      <alignment horizontal="center" vertical="center" wrapText="1"/>
    </xf>
    <xf numFmtId="0" fontId="5" fillId="0" borderId="1" xfId="60" applyFont="1" applyFill="1" applyBorder="1" applyAlignment="1" applyProtection="1">
      <alignment horizontal="left" vertical="center" wrapText="1"/>
    </xf>
    <xf numFmtId="0" fontId="5" fillId="0" borderId="1" xfId="57" applyFont="1" applyFill="1" applyBorder="1" applyAlignment="1">
      <alignment horizontal="center" vertical="center" wrapText="1"/>
    </xf>
    <xf numFmtId="0" fontId="5" fillId="0" borderId="1" xfId="62" applyFont="1" applyFill="1" applyBorder="1" applyAlignment="1" applyProtection="1">
      <alignment horizontal="left" vertical="center" wrapText="1"/>
    </xf>
    <xf numFmtId="0" fontId="5" fillId="0" borderId="1" xfId="0" applyNumberFormat="1" applyFont="1" applyFill="1" applyBorder="1" applyAlignment="1">
      <alignment horizontal="center" vertical="center" wrapText="1"/>
    </xf>
    <xf numFmtId="49" fontId="5" fillId="7"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lignment vertical="center"/>
    </xf>
    <xf numFmtId="177" fontId="5" fillId="0" borderId="1" xfId="0" applyNumberFormat="1" applyFont="1" applyFill="1" applyBorder="1" applyAlignment="1">
      <alignment horizontal="center" vertical="center" wrapText="1"/>
    </xf>
    <xf numFmtId="177" fontId="5" fillId="0" borderId="1" xfId="60" applyNumberFormat="1" applyFont="1" applyFill="1" applyBorder="1" applyAlignment="1" applyProtection="1">
      <alignment horizontal="center" vertical="center" wrapText="1"/>
    </xf>
    <xf numFmtId="177" fontId="5" fillId="0" borderId="1" xfId="0" applyNumberFormat="1" applyFont="1" applyFill="1" applyBorder="1" applyAlignment="1">
      <alignment vertical="center"/>
    </xf>
    <xf numFmtId="177" fontId="5" fillId="0" borderId="1" xfId="0" applyNumberFormat="1" applyFont="1" applyFill="1" applyBorder="1" applyAlignment="1">
      <alignment horizontal="center" vertical="center"/>
    </xf>
    <xf numFmtId="0" fontId="5" fillId="5" borderId="1" xfId="0" applyFont="1" applyFill="1" applyBorder="1" applyAlignment="1">
      <alignment horizontal="center" vertical="center" wrapText="1"/>
    </xf>
    <xf numFmtId="0" fontId="31" fillId="2" borderId="1" xfId="0" applyNumberFormat="1" applyFont="1" applyFill="1" applyBorder="1" applyAlignment="1">
      <alignment horizontal="center" vertical="center" wrapText="1"/>
    </xf>
    <xf numFmtId="0" fontId="5" fillId="7" borderId="1" xfId="0" applyNumberFormat="1" applyFont="1" applyFill="1" applyBorder="1" applyAlignment="1">
      <alignment horizontal="center" vertical="center" wrapText="1"/>
    </xf>
    <xf numFmtId="0" fontId="5" fillId="0" borderId="1" xfId="38" applyFont="1" applyFill="1" applyBorder="1" applyAlignment="1">
      <alignment horizontal="center" vertical="center" wrapText="1"/>
    </xf>
    <xf numFmtId="0" fontId="5" fillId="0" borderId="1" xfId="38" applyFont="1" applyFill="1" applyBorder="1" applyAlignment="1" applyProtection="1">
      <alignment horizontal="center" vertical="center" wrapText="1"/>
    </xf>
    <xf numFmtId="0" fontId="5" fillId="0" borderId="1" xfId="0" applyFont="1" applyFill="1" applyBorder="1" applyAlignment="1">
      <alignment horizontal="center" vertical="center"/>
    </xf>
    <xf numFmtId="0" fontId="32" fillId="0" borderId="1" xfId="0" applyFont="1" applyFill="1" applyBorder="1" applyAlignment="1">
      <alignment horizontal="center" vertical="center" wrapText="1"/>
    </xf>
    <xf numFmtId="0" fontId="32" fillId="0"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0" borderId="1" xfId="18" applyFont="1" applyFill="1" applyBorder="1" applyAlignment="1" applyProtection="1">
      <alignment horizontal="center" vertical="center" wrapText="1"/>
    </xf>
    <xf numFmtId="0" fontId="31" fillId="2"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2" borderId="1" xfId="0" applyFont="1" applyFill="1" applyBorder="1" applyAlignment="1">
      <alignment vertical="center" wrapText="1"/>
    </xf>
    <xf numFmtId="0" fontId="31" fillId="0" borderId="1" xfId="0" applyFont="1" applyFill="1" applyBorder="1" applyAlignment="1">
      <alignment horizontal="center" vertical="center" wrapText="1"/>
    </xf>
    <xf numFmtId="0" fontId="5" fillId="0" borderId="1" xfId="24" applyFont="1" applyFill="1" applyBorder="1" applyAlignment="1">
      <alignment horizontal="center" vertical="center"/>
    </xf>
    <xf numFmtId="49" fontId="33" fillId="0" borderId="1" xfId="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31" fillId="2" borderId="1" xfId="0" applyFont="1" applyFill="1" applyBorder="1" applyAlignment="1">
      <alignment horizontal="left" vertical="center" wrapText="1"/>
    </xf>
    <xf numFmtId="0" fontId="34" fillId="2" borderId="1" xfId="0" applyFont="1" applyFill="1" applyBorder="1" applyAlignment="1">
      <alignment horizontal="left" vertical="center" wrapText="1"/>
    </xf>
    <xf numFmtId="0" fontId="34" fillId="2"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33"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9" fontId="5" fillId="0" borderId="1" xfId="0" applyNumberFormat="1" applyFont="1" applyFill="1" applyBorder="1" applyAlignment="1">
      <alignment horizontal="center" vertical="center"/>
    </xf>
    <xf numFmtId="177" fontId="33"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1" fillId="2" borderId="1" xfId="0" applyNumberFormat="1" applyFont="1" applyFill="1" applyBorder="1" applyAlignment="1">
      <alignment horizontal="left" vertical="center" wrapText="1"/>
    </xf>
    <xf numFmtId="0" fontId="31" fillId="2" borderId="2" xfId="0" applyFont="1" applyFill="1" applyBorder="1" applyAlignment="1">
      <alignment horizontal="center" vertical="center" wrapText="1"/>
    </xf>
    <xf numFmtId="0" fontId="34" fillId="2" borderId="1" xfId="0" applyNumberFormat="1" applyFont="1" applyFill="1" applyBorder="1" applyAlignment="1">
      <alignment horizontal="left" vertical="center" wrapText="1"/>
    </xf>
    <xf numFmtId="0" fontId="36" fillId="2" borderId="1"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49" fontId="37" fillId="0" borderId="1" xfId="0" applyNumberFormat="1" applyFont="1" applyFill="1" applyBorder="1" applyAlignment="1">
      <alignment horizontal="center" vertical="center" wrapText="1"/>
    </xf>
    <xf numFmtId="0" fontId="37" fillId="0" borderId="1" xfId="0" applyFont="1" applyFill="1" applyBorder="1" applyAlignment="1">
      <alignment horizontal="center" vertical="center" wrapText="1"/>
    </xf>
    <xf numFmtId="176" fontId="30" fillId="0"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19" fillId="4" borderId="1" xfId="0" applyFont="1" applyFill="1" applyBorder="1" applyAlignment="1">
      <alignment horizontal="left" vertical="center" wrapText="1"/>
    </xf>
    <xf numFmtId="0" fontId="19" fillId="4"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19" fillId="5" borderId="1" xfId="0" applyFont="1" applyFill="1" applyBorder="1" applyAlignment="1">
      <alignment horizontal="left" vertical="center" wrapText="1"/>
    </xf>
    <xf numFmtId="0" fontId="19" fillId="5" borderId="1" xfId="0" applyFont="1" applyFill="1" applyBorder="1" applyAlignment="1">
      <alignment horizontal="center" vertical="center" wrapText="1"/>
    </xf>
    <xf numFmtId="49" fontId="5" fillId="0" borderId="1" xfId="0" applyNumberFormat="1" applyFont="1" applyFill="1" applyBorder="1" applyAlignment="1">
      <alignment vertical="center" wrapText="1"/>
    </xf>
    <xf numFmtId="0" fontId="5" fillId="0" borderId="1" xfId="0" applyNumberFormat="1" applyFont="1" applyFill="1" applyBorder="1" applyAlignment="1">
      <alignment vertical="center" wrapText="1"/>
    </xf>
    <xf numFmtId="0" fontId="5" fillId="4" borderId="1" xfId="0" applyFont="1" applyFill="1" applyBorder="1" applyAlignment="1">
      <alignment horizontal="center" vertical="center"/>
    </xf>
    <xf numFmtId="0" fontId="5" fillId="0" borderId="1" xfId="0" applyFont="1" applyFill="1" applyBorder="1" applyAlignment="1">
      <alignment horizontal="center" vertical="center" wrapText="1" shrinkToFit="1"/>
    </xf>
    <xf numFmtId="0" fontId="5" fillId="0" borderId="1" xfId="0" applyFont="1" applyFill="1" applyBorder="1" applyAlignment="1">
      <alignment vertical="center"/>
    </xf>
    <xf numFmtId="0" fontId="5" fillId="0" borderId="1" xfId="0" applyNumberFormat="1" applyFont="1" applyFill="1" applyBorder="1" applyAlignment="1">
      <alignment horizontal="center" vertical="top" wrapText="1"/>
    </xf>
    <xf numFmtId="0" fontId="5" fillId="0" borderId="1" xfId="58" applyFont="1" applyFill="1" applyBorder="1" applyAlignment="1">
      <alignment horizontal="center" vertical="center" wrapText="1"/>
    </xf>
    <xf numFmtId="0" fontId="5" fillId="4" borderId="1" xfId="0" applyFont="1" applyFill="1" applyBorder="1" applyAlignment="1">
      <alignment vertical="center"/>
    </xf>
    <xf numFmtId="0" fontId="5" fillId="4" borderId="1" xfId="0" applyFont="1" applyFill="1" applyBorder="1" applyAlignment="1">
      <alignment vertical="center" wrapText="1"/>
    </xf>
    <xf numFmtId="49" fontId="5" fillId="0" borderId="1" xfId="0" applyNumberFormat="1" applyFont="1" applyFill="1" applyBorder="1" applyAlignment="1">
      <alignment horizontal="left" vertical="center" wrapText="1"/>
    </xf>
    <xf numFmtId="49" fontId="5" fillId="2" borderId="1" xfId="0" applyNumberFormat="1" applyFont="1" applyFill="1" applyBorder="1" applyAlignment="1">
      <alignment horizontal="center" vertical="center" wrapText="1"/>
    </xf>
    <xf numFmtId="0" fontId="5" fillId="2" borderId="1" xfId="58" applyFont="1" applyFill="1" applyBorder="1" applyAlignment="1">
      <alignment horizontal="center" vertical="center" wrapText="1"/>
    </xf>
    <xf numFmtId="0" fontId="5" fillId="2" borderId="1" xfId="58" applyFont="1" applyFill="1" applyBorder="1" applyAlignment="1">
      <alignment horizontal="left" vertical="center" wrapText="1"/>
    </xf>
    <xf numFmtId="49" fontId="32" fillId="0" borderId="1" xfId="0" applyNumberFormat="1" applyFont="1" applyFill="1" applyBorder="1" applyAlignment="1">
      <alignment horizontal="center" vertical="center" wrapText="1"/>
    </xf>
    <xf numFmtId="49" fontId="5" fillId="6" borderId="1" xfId="0" applyNumberFormat="1" applyFont="1" applyFill="1" applyBorder="1" applyAlignment="1">
      <alignment horizontal="left" vertical="center" wrapText="1"/>
    </xf>
    <xf numFmtId="0" fontId="5" fillId="6" borderId="1" xfId="0" applyFont="1" applyFill="1" applyBorder="1" applyAlignment="1">
      <alignment horizontal="left" vertical="center" wrapText="1"/>
    </xf>
    <xf numFmtId="0" fontId="5" fillId="6"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1" xfId="60" applyFont="1" applyFill="1" applyBorder="1" applyAlignment="1" applyProtection="1">
      <alignment horizontal="center" vertical="center" wrapText="1"/>
    </xf>
    <xf numFmtId="0" fontId="19" fillId="0" borderId="1" xfId="0" applyFont="1" applyFill="1" applyBorder="1" applyAlignment="1">
      <alignment horizontal="center" vertical="center" shrinkToFit="1"/>
    </xf>
    <xf numFmtId="0" fontId="5" fillId="0" borderId="1" xfId="24" applyFont="1" applyFill="1" applyBorder="1" applyAlignment="1">
      <alignment horizontal="center" vertical="center" wrapText="1"/>
    </xf>
    <xf numFmtId="49" fontId="31"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5" fillId="0" borderId="1" xfId="0" applyFont="1" applyFill="1" applyBorder="1" applyAlignment="1">
      <alignment horizontal="justify" vertical="center"/>
    </xf>
    <xf numFmtId="0" fontId="33" fillId="0" borderId="1" xfId="0" applyFont="1" applyFill="1" applyBorder="1" applyAlignment="1">
      <alignment horizontal="left" vertical="center" wrapText="1"/>
    </xf>
    <xf numFmtId="180" fontId="5" fillId="2" borderId="1" xfId="0" applyNumberFormat="1" applyFont="1" applyFill="1" applyBorder="1" applyAlignment="1">
      <alignment horizontal="center" vertical="center" wrapText="1"/>
    </xf>
    <xf numFmtId="177"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80" fontId="5" fillId="6" borderId="1" xfId="0" applyNumberFormat="1" applyFont="1" applyFill="1" applyBorder="1" applyAlignment="1">
      <alignment horizontal="center" vertical="center" wrapText="1"/>
    </xf>
    <xf numFmtId="177" fontId="5" fillId="6"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shrinkToFit="1"/>
    </xf>
    <xf numFmtId="0" fontId="10" fillId="0" borderId="0" xfId="0" applyFont="1" applyFill="1" applyAlignment="1">
      <alignment horizontal="center" vertical="center"/>
    </xf>
    <xf numFmtId="49" fontId="5" fillId="0" borderId="1" xfId="0" applyNumberFormat="1" applyFont="1" applyFill="1" applyBorder="1" applyAlignment="1">
      <alignment horizontal="center" vertical="center" wrapText="1" shrinkToFit="1"/>
    </xf>
    <xf numFmtId="49" fontId="31" fillId="0" borderId="1" xfId="0" applyNumberFormat="1" applyFont="1" applyFill="1" applyBorder="1" applyAlignment="1">
      <alignment horizontal="center" vertical="center" wrapText="1" shrinkToFit="1"/>
    </xf>
    <xf numFmtId="0" fontId="6"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vertical="center"/>
    </xf>
    <xf numFmtId="177" fontId="38" fillId="0" borderId="1" xfId="0" applyNumberFormat="1" applyFont="1" applyFill="1" applyBorder="1" applyAlignment="1">
      <alignment horizontal="center" vertical="center" wrapText="1"/>
    </xf>
    <xf numFmtId="177" fontId="38" fillId="0" borderId="1" xfId="60" applyNumberFormat="1" applyFont="1" applyFill="1" applyBorder="1" applyAlignment="1" applyProtection="1">
      <alignment horizontal="center" vertical="center" wrapText="1"/>
    </xf>
    <xf numFmtId="177" fontId="38" fillId="0" borderId="1" xfId="0" applyNumberFormat="1" applyFont="1" applyFill="1" applyBorder="1" applyAlignment="1">
      <alignment horizontal="center" vertical="center"/>
    </xf>
    <xf numFmtId="177" fontId="19" fillId="0" borderId="1" xfId="0" applyNumberFormat="1" applyFont="1" applyFill="1" applyBorder="1" applyAlignment="1">
      <alignment horizontal="center" vertical="center" wrapText="1"/>
    </xf>
    <xf numFmtId="177" fontId="19" fillId="0" borderId="1" xfId="60" applyNumberFormat="1" applyFont="1" applyFill="1" applyBorder="1" applyAlignment="1" applyProtection="1">
      <alignment horizontal="center" vertical="center" wrapText="1"/>
    </xf>
    <xf numFmtId="0" fontId="5" fillId="2" borderId="1" xfId="60" applyFont="1" applyFill="1" applyBorder="1" applyAlignment="1" applyProtection="1">
      <alignment horizontal="center" vertical="center" wrapText="1"/>
    </xf>
    <xf numFmtId="0" fontId="33" fillId="0" borderId="3" xfId="0" applyFont="1" applyFill="1" applyBorder="1" applyAlignment="1">
      <alignment horizontal="center" vertical="center" wrapText="1"/>
    </xf>
    <xf numFmtId="0" fontId="5" fillId="2" borderId="0" xfId="0" applyFont="1" applyFill="1" applyAlignment="1">
      <alignment horizontal="center" vertical="center" wrapText="1"/>
    </xf>
    <xf numFmtId="0" fontId="39"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0" fontId="39" fillId="0" borderId="1" xfId="0" applyFont="1" applyFill="1" applyBorder="1" applyAlignment="1">
      <alignment horizontal="center" vertical="top" wrapText="1"/>
    </xf>
    <xf numFmtId="181" fontId="5"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180" fontId="5" fillId="0" borderId="1" xfId="0" applyNumberFormat="1" applyFont="1" applyFill="1" applyBorder="1" applyAlignment="1">
      <alignment horizontal="center" vertical="center"/>
    </xf>
    <xf numFmtId="182"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xf>
    <xf numFmtId="0" fontId="5" fillId="0" borderId="1" xfId="63" applyFont="1" applyFill="1" applyBorder="1" applyAlignment="1">
      <alignment horizontal="center" vertical="center" wrapText="1"/>
    </xf>
    <xf numFmtId="0" fontId="5" fillId="0" borderId="1" xfId="26"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5" fillId="3" borderId="1" xfId="0" applyFont="1" applyFill="1" applyBorder="1" applyAlignment="1">
      <alignment horizontal="center" vertical="center" wrapText="1"/>
    </xf>
    <xf numFmtId="177" fontId="5" fillId="0" borderId="1" xfId="18" applyNumberFormat="1" applyFont="1" applyFill="1" applyBorder="1" applyAlignment="1" applyProtection="1">
      <alignment horizontal="center" vertical="center" wrapText="1"/>
    </xf>
    <xf numFmtId="0" fontId="34" fillId="2" borderId="1" xfId="19" applyNumberFormat="1" applyFont="1" applyFill="1" applyBorder="1" applyAlignment="1">
      <alignment horizontal="center" vertical="center" wrapText="1"/>
    </xf>
    <xf numFmtId="0" fontId="34" fillId="2" borderId="2" xfId="0" applyNumberFormat="1" applyFont="1" applyFill="1" applyBorder="1" applyAlignment="1">
      <alignment horizontal="center" vertical="center" wrapText="1"/>
    </xf>
    <xf numFmtId="31" fontId="24" fillId="0" borderId="0" xfId="0" applyNumberFormat="1" applyFont="1" applyFill="1" applyBorder="1" applyAlignment="1">
      <alignment horizontal="center" vertical="center" wrapText="1"/>
    </xf>
    <xf numFmtId="177" fontId="24" fillId="0" borderId="1" xfId="0" applyNumberFormat="1" applyFont="1" applyFill="1" applyBorder="1" applyAlignment="1">
      <alignment horizontal="center" vertical="center"/>
    </xf>
    <xf numFmtId="31" fontId="5" fillId="0" borderId="1" xfId="0" applyNumberFormat="1" applyFont="1" applyFill="1" applyBorder="1" applyAlignment="1">
      <alignment horizontal="center" vertical="center" wrapText="1"/>
    </xf>
    <xf numFmtId="0" fontId="0" fillId="6" borderId="0" xfId="0" applyFill="1" applyAlignment="1">
      <alignment vertical="center"/>
    </xf>
    <xf numFmtId="176" fontId="5" fillId="0" borderId="1" xfId="48" applyNumberFormat="1" applyFont="1" applyFill="1" applyBorder="1" applyAlignment="1">
      <alignment horizontal="center" vertical="center" wrapText="1"/>
    </xf>
    <xf numFmtId="0" fontId="5" fillId="0" borderId="1" xfId="61" applyFont="1" applyFill="1" applyBorder="1" applyAlignment="1">
      <alignment horizontal="left" vertical="center" wrapText="1"/>
    </xf>
    <xf numFmtId="0" fontId="5" fillId="0" borderId="1" xfId="33" applyFont="1" applyFill="1" applyBorder="1" applyAlignment="1">
      <alignment horizontal="left" vertical="center" wrapText="1"/>
    </xf>
    <xf numFmtId="0" fontId="5" fillId="0" borderId="1" xfId="5" applyFont="1" applyFill="1" applyBorder="1" applyAlignment="1">
      <alignment horizontal="left" vertical="center" wrapText="1"/>
    </xf>
    <xf numFmtId="177" fontId="5" fillId="0" borderId="1" xfId="15" applyNumberFormat="1" applyFont="1" applyFill="1" applyBorder="1" applyAlignment="1">
      <alignment horizontal="center" vertical="center" wrapText="1"/>
    </xf>
    <xf numFmtId="181" fontId="5" fillId="0" borderId="1" xfId="0" applyNumberFormat="1" applyFont="1" applyFill="1" applyBorder="1" applyAlignment="1" applyProtection="1">
      <alignment horizontal="center" vertical="center" wrapText="1"/>
    </xf>
    <xf numFmtId="0" fontId="5" fillId="0" borderId="1" xfId="15" applyFont="1" applyFill="1" applyBorder="1" applyAlignment="1">
      <alignment horizontal="left" vertical="center" wrapText="1"/>
    </xf>
    <xf numFmtId="0" fontId="19" fillId="0" borderId="1" xfId="0" applyFont="1" applyFill="1" applyBorder="1" applyAlignment="1">
      <alignment horizontal="justify" vertical="center"/>
    </xf>
    <xf numFmtId="0" fontId="40" fillId="0" borderId="1" xfId="0"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9" fillId="0" borderId="1" xfId="15" applyFont="1" applyFill="1" applyBorder="1" applyAlignment="1">
      <alignment horizontal="left" vertical="center" wrapText="1"/>
    </xf>
    <xf numFmtId="0" fontId="1" fillId="0" borderId="0" xfId="0" applyFont="1">
      <alignment vertical="center"/>
    </xf>
    <xf numFmtId="0" fontId="41" fillId="0" borderId="0" xfId="0" applyFont="1">
      <alignment vertical="center"/>
    </xf>
    <xf numFmtId="0" fontId="42" fillId="0" borderId="0" xfId="0" applyFont="1">
      <alignment vertical="center"/>
    </xf>
    <xf numFmtId="0" fontId="43"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Alignment="1">
      <alignment horizontal="center" vertical="center"/>
    </xf>
    <xf numFmtId="0" fontId="28" fillId="0" borderId="0" xfId="0" applyFont="1" applyAlignment="1">
      <alignment horizontal="left" vertical="center"/>
    </xf>
    <xf numFmtId="0" fontId="44" fillId="0" borderId="0" xfId="0" applyFont="1" applyAlignment="1">
      <alignment horizontal="center" vertical="center"/>
    </xf>
    <xf numFmtId="0" fontId="45" fillId="0" borderId="0" xfId="0" applyFont="1" applyAlignment="1">
      <alignment horizontal="center" vertical="center"/>
    </xf>
    <xf numFmtId="0" fontId="1" fillId="0" borderId="0" xfId="0" applyFont="1" applyBorder="1" applyAlignment="1">
      <alignment vertical="center"/>
    </xf>
    <xf numFmtId="0" fontId="1" fillId="0" borderId="3"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41" fillId="0" borderId="1" xfId="0" applyFont="1" applyBorder="1" applyAlignment="1">
      <alignment horizontal="center" vertical="center" wrapText="1"/>
    </xf>
    <xf numFmtId="0" fontId="41" fillId="0" borderId="1" xfId="0" applyFont="1" applyBorder="1" applyAlignment="1">
      <alignment horizontal="center" vertical="center"/>
    </xf>
    <xf numFmtId="0" fontId="41" fillId="0" borderId="1" xfId="0" applyFont="1" applyFill="1" applyBorder="1" applyAlignment="1">
      <alignment horizontal="center" vertical="center" wrapText="1"/>
    </xf>
    <xf numFmtId="0" fontId="46" fillId="0" borderId="1" xfId="0" applyFont="1" applyBorder="1" applyAlignment="1">
      <alignment horizontal="center" vertical="center"/>
    </xf>
    <xf numFmtId="49" fontId="47" fillId="0" borderId="1" xfId="0" applyNumberFormat="1" applyFont="1" applyFill="1" applyBorder="1" applyAlignment="1">
      <alignment horizontal="center" vertical="center" wrapText="1"/>
    </xf>
    <xf numFmtId="0" fontId="48" fillId="0" borderId="1" xfId="0" applyFont="1" applyFill="1" applyBorder="1" applyAlignment="1">
      <alignment horizontal="center" vertical="center"/>
    </xf>
    <xf numFmtId="0" fontId="47" fillId="0" borderId="1" xfId="0" applyFont="1" applyFill="1" applyBorder="1" applyAlignment="1">
      <alignment horizontal="left" vertical="center"/>
    </xf>
    <xf numFmtId="0" fontId="46" fillId="0" borderId="1" xfId="0" applyFont="1" applyFill="1" applyBorder="1" applyAlignment="1">
      <alignment horizontal="center" vertical="center"/>
    </xf>
    <xf numFmtId="0" fontId="39" fillId="0" borderId="1" xfId="0" applyFont="1" applyBorder="1" applyAlignment="1">
      <alignment horizontal="center" vertical="center"/>
    </xf>
    <xf numFmtId="49" fontId="9" fillId="0" borderId="1" xfId="0" applyNumberFormat="1" applyFont="1" applyFill="1" applyBorder="1" applyAlignment="1">
      <alignment horizontal="left" vertical="center" wrapText="1"/>
    </xf>
    <xf numFmtId="0" fontId="39" fillId="0" borderId="1" xfId="0" applyFont="1" applyFill="1" applyBorder="1" applyAlignment="1">
      <alignment horizontal="center" vertical="center"/>
    </xf>
    <xf numFmtId="0" fontId="39" fillId="0" borderId="1" xfId="0" applyFont="1" applyBorder="1">
      <alignment vertical="center"/>
    </xf>
    <xf numFmtId="181" fontId="39"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49" fillId="0" borderId="1" xfId="0" applyFont="1" applyBorder="1" applyAlignment="1">
      <alignment horizontal="center" vertical="center"/>
    </xf>
    <xf numFmtId="0" fontId="11" fillId="0" borderId="1" xfId="0" applyFont="1" applyBorder="1" applyAlignment="1">
      <alignment horizontal="center" vertical="center"/>
    </xf>
    <xf numFmtId="0" fontId="39" fillId="0" borderId="0" xfId="0" applyFont="1" applyFill="1" applyAlignment="1">
      <alignment horizontal="center" vertical="center"/>
    </xf>
    <xf numFmtId="49" fontId="9" fillId="0" borderId="1" xfId="0" applyNumberFormat="1" applyFont="1" applyFill="1" applyBorder="1" applyAlignment="1">
      <alignment horizontal="left" vertical="center"/>
    </xf>
    <xf numFmtId="49" fontId="39" fillId="0" borderId="1" xfId="0" applyNumberFormat="1" applyFont="1" applyFill="1" applyBorder="1" applyAlignment="1">
      <alignment horizontal="left" vertical="center" wrapText="1"/>
    </xf>
    <xf numFmtId="0" fontId="47" fillId="0" borderId="1" xfId="0" applyFont="1" applyFill="1" applyBorder="1" applyAlignment="1">
      <alignment horizontal="center" vertical="center"/>
    </xf>
    <xf numFmtId="49" fontId="49"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49" fillId="0" borderId="1" xfId="0" applyFont="1" applyFill="1" applyBorder="1" applyAlignment="1">
      <alignment horizontal="center" vertical="center"/>
    </xf>
    <xf numFmtId="0" fontId="4" fillId="0" borderId="1" xfId="0" applyFont="1" applyBorder="1" applyAlignment="1">
      <alignment horizontal="center" vertical="center"/>
    </xf>
    <xf numFmtId="0" fontId="4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1" fillId="0" borderId="6" xfId="0" applyFont="1" applyBorder="1" applyAlignment="1">
      <alignment horizontal="center" vertical="center"/>
    </xf>
    <xf numFmtId="49" fontId="47" fillId="0" borderId="1" xfId="0" applyNumberFormat="1" applyFont="1" applyFill="1" applyBorder="1" applyAlignment="1">
      <alignment horizontal="left" vertical="center" wrapText="1"/>
    </xf>
    <xf numFmtId="0" fontId="39" fillId="0" borderId="1" xfId="0" applyFont="1" applyFill="1" applyBorder="1">
      <alignment vertical="center"/>
    </xf>
  </cellXfs>
  <cellStyles count="64">
    <cellStyle name="常规" xfId="0" builtinId="0"/>
    <cellStyle name="千位分隔" xfId="1" builtinId="3"/>
    <cellStyle name="货币" xfId="2" builtinId="4"/>
    <cellStyle name="强调文字颜色 4" xfId="3"/>
    <cellStyle name="千位分隔[0]" xfId="4" builtinId="6"/>
    <cellStyle name="常规 18" xfId="5"/>
    <cellStyle name="百分比" xfId="6" builtinId="5"/>
    <cellStyle name="标题" xfId="7"/>
    <cellStyle name="货币[0]" xfId="8" builtinId="7"/>
    <cellStyle name="20% - 强调文字颜色 3" xfId="9"/>
    <cellStyle name="输入" xfId="10"/>
    <cellStyle name="差" xfId="11"/>
    <cellStyle name="40% - 强调文字颜色 3" xfId="12"/>
    <cellStyle name="60% - 强调文字颜色 3" xfId="13"/>
    <cellStyle name="超链接" xfId="14" builtinId="8"/>
    <cellStyle name="常规 11" xfId="15"/>
    <cellStyle name="已访问的超链接" xfId="16" builtinId="9"/>
    <cellStyle name="注释" xfId="17"/>
    <cellStyle name="常规 6" xfId="18"/>
    <cellStyle name="警告文本" xfId="19"/>
    <cellStyle name="标题 4" xfId="20"/>
    <cellStyle name="60% - 强调文字颜色 2" xfId="21"/>
    <cellStyle name="解释性文本" xfId="22"/>
    <cellStyle name="标题 1" xfId="23"/>
    <cellStyle name="常规 8" xfId="24"/>
    <cellStyle name="标题 2" xfId="25"/>
    <cellStyle name="常规 9" xfId="26"/>
    <cellStyle name="标题 3" xfId="27"/>
    <cellStyle name="60% - 强调文字颜色 1" xfId="28"/>
    <cellStyle name="输出" xfId="29"/>
    <cellStyle name="60% - 强调文字颜色 4" xfId="30"/>
    <cellStyle name="计算" xfId="31"/>
    <cellStyle name="检查单元格" xfId="32"/>
    <cellStyle name="常规 8 2 3" xfId="33"/>
    <cellStyle name="链接单元格" xfId="34"/>
    <cellStyle name="强调文字颜色 2" xfId="35"/>
    <cellStyle name="20% - 强调文字颜色 6" xfId="36"/>
    <cellStyle name="汇总" xfId="37"/>
    <cellStyle name="常规_附表3" xfId="38"/>
    <cellStyle name="好" xfId="39"/>
    <cellStyle name="适中" xfId="40"/>
    <cellStyle name="强调文字颜色 1" xfId="41"/>
    <cellStyle name="20% - 强调文字颜色 5" xfId="42"/>
    <cellStyle name="20% - 强调文字颜色 1" xfId="43"/>
    <cellStyle name="40% - 强调文字颜色 1" xfId="44"/>
    <cellStyle name="20% - 强调文字颜色 2" xfId="45"/>
    <cellStyle name="40% - 强调文字颜色 2" xfId="46"/>
    <cellStyle name="强调文字颜色 3" xfId="47"/>
    <cellStyle name="常规 10 2 2 2 2 2 2 3" xfId="48"/>
    <cellStyle name="20% - 强调文字颜色 4" xfId="49"/>
    <cellStyle name="40% - 强调文字颜色 4" xfId="50"/>
    <cellStyle name="强调文字颜色 5" xfId="51"/>
    <cellStyle name="40% - 强调文字颜色 5" xfId="52"/>
    <cellStyle name="60% - 强调文字颜色 5" xfId="53"/>
    <cellStyle name="强调文字颜色 6" xfId="54"/>
    <cellStyle name="40% - 强调文字颜色 6" xfId="55"/>
    <cellStyle name="60% - 强调文字颜色 6" xfId="56"/>
    <cellStyle name="常规 10 2" xfId="57"/>
    <cellStyle name="常规 13" xfId="58"/>
    <cellStyle name="常规 2" xfId="59"/>
    <cellStyle name="常规 3" xfId="60"/>
    <cellStyle name="常规 4" xfId="61"/>
    <cellStyle name="常规 6 2 2 4" xfId="62"/>
    <cellStyle name="常规_Sheet1" xfId="63"/>
  </cellStyles>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69"/>
  <sheetViews>
    <sheetView workbookViewId="0">
      <pane xSplit="2" ySplit="5" topLeftCell="C57" activePane="bottomRight" state="frozen"/>
      <selection/>
      <selection pane="topRight"/>
      <selection pane="bottomLeft"/>
      <selection pane="bottomRight" activeCell="E15" sqref="E15"/>
    </sheetView>
  </sheetViews>
  <sheetFormatPr defaultColWidth="9" defaultRowHeight="14.25"/>
  <cols>
    <col min="1" max="1" width="6.18333333333333" style="213" customWidth="1"/>
    <col min="2" max="2" width="18.3666666666667" customWidth="1"/>
    <col min="3" max="3" width="6.45" style="214" customWidth="1"/>
    <col min="4" max="4" width="14.9083333333333" style="214" customWidth="1"/>
    <col min="5" max="5" width="16.0916666666667" style="214" customWidth="1"/>
    <col min="6" max="6" width="14.45" style="214" customWidth="1"/>
    <col min="7" max="9" width="7.09166666666667" style="214" customWidth="1"/>
    <col min="10" max="10" width="11.9083333333333" style="214" customWidth="1"/>
    <col min="11" max="11" width="11.45" style="214" customWidth="1"/>
    <col min="12" max="12" width="6.90833333333333" style="214" customWidth="1"/>
    <col min="13" max="13" width="14.0916666666667" style="214" customWidth="1"/>
  </cols>
  <sheetData>
    <row r="1" ht="20.25" spans="1:2">
      <c r="A1" s="215" t="s">
        <v>0</v>
      </c>
      <c r="B1" s="215"/>
    </row>
    <row r="2" ht="32" customHeight="1" spans="1:13">
      <c r="A2" s="216" t="s">
        <v>1</v>
      </c>
      <c r="B2" s="217"/>
      <c r="C2" s="217"/>
      <c r="D2" s="217"/>
      <c r="E2" s="217"/>
      <c r="F2" s="217"/>
      <c r="G2" s="217"/>
      <c r="H2" s="217"/>
      <c r="I2" s="217"/>
      <c r="J2" s="217"/>
      <c r="K2" s="217"/>
      <c r="L2" s="217"/>
      <c r="M2" s="217"/>
    </row>
    <row r="3" ht="26.15" customHeight="1" spans="1:13">
      <c r="A3" s="218" t="s">
        <v>2</v>
      </c>
      <c r="B3" s="218"/>
      <c r="C3" s="217"/>
      <c r="D3" s="217"/>
      <c r="E3" s="217"/>
      <c r="F3" s="217"/>
      <c r="G3" s="217"/>
      <c r="H3" s="217"/>
      <c r="I3" s="217"/>
      <c r="J3" s="217"/>
      <c r="K3" s="217"/>
      <c r="L3" s="217"/>
      <c r="M3" s="217"/>
    </row>
    <row r="4" s="208" customFormat="1" ht="37" customHeight="1" spans="1:13">
      <c r="A4" s="219" t="s">
        <v>3</v>
      </c>
      <c r="B4" s="219" t="s">
        <v>4</v>
      </c>
      <c r="C4" s="220" t="s">
        <v>5</v>
      </c>
      <c r="D4" s="221" t="s">
        <v>6</v>
      </c>
      <c r="E4" s="222"/>
      <c r="F4" s="222"/>
      <c r="G4" s="222"/>
      <c r="H4" s="222"/>
      <c r="I4" s="222"/>
      <c r="J4" s="222"/>
      <c r="K4" s="222"/>
      <c r="L4" s="222"/>
      <c r="M4" s="251"/>
    </row>
    <row r="5" s="209" customFormat="1" ht="51" customHeight="1" spans="1:13">
      <c r="A5" s="223"/>
      <c r="B5" s="223"/>
      <c r="C5" s="224"/>
      <c r="D5" s="225" t="s">
        <v>7</v>
      </c>
      <c r="E5" s="224" t="s">
        <v>8</v>
      </c>
      <c r="F5" s="226" t="s">
        <v>9</v>
      </c>
      <c r="G5" s="226" t="s">
        <v>10</v>
      </c>
      <c r="H5" s="226" t="s">
        <v>11</v>
      </c>
      <c r="I5" s="226" t="s">
        <v>12</v>
      </c>
      <c r="J5" s="226" t="s">
        <v>13</v>
      </c>
      <c r="K5" s="226" t="s">
        <v>14</v>
      </c>
      <c r="L5" s="226" t="s">
        <v>15</v>
      </c>
      <c r="M5" s="226" t="s">
        <v>16</v>
      </c>
    </row>
    <row r="6" s="210" customFormat="1" ht="27" customHeight="1" spans="1:13">
      <c r="A6" s="227"/>
      <c r="B6" s="228" t="s">
        <v>17</v>
      </c>
      <c r="C6" s="229">
        <f>C7+C13+C18+C21+C27+C31+C38+C40+C46+C50+C56+C63+C68</f>
        <v>585</v>
      </c>
      <c r="D6" s="229">
        <f>D7+D13+D18+D21+D27+D31+D38+D40+D46+D50+D56+D63+D68</f>
        <v>80209.079006</v>
      </c>
      <c r="E6" s="229">
        <f t="shared" ref="D6:M6" si="0">E7+E13+E18+E21+E27+E31+E38+E40+E46+E50+E56+E63+E68</f>
        <v>16787.791806</v>
      </c>
      <c r="F6" s="229">
        <f>F7+F13+F18+F21+F27+F31+F38+F40+F46+F50+F56+F63+F68</f>
        <v>42293.9591</v>
      </c>
      <c r="G6" s="229">
        <f>G7+G13+G18+G21+G27+G31+G38+G40+G46+G50+G56+G63+G68</f>
        <v>0</v>
      </c>
      <c r="H6" s="229">
        <f>H7+H13+H18+H21+H27+H31+H38+H40+H46+H50+H56+H63+H68</f>
        <v>0</v>
      </c>
      <c r="I6" s="229">
        <f>I7+I13+I18+I21+I27+I31+I38+I40+I46+I50+I56+I63+I68</f>
        <v>0</v>
      </c>
      <c r="J6" s="229">
        <f>J7+J13+J18+J21+J27+J31+J38+J40+J46+J50+J56+J63+J68</f>
        <v>4603.36</v>
      </c>
      <c r="K6" s="229">
        <f>K7+K13+K18+K21+K27+K31+K38+K40+K46+K50+K56+K63+K68</f>
        <v>1699.1504</v>
      </c>
      <c r="L6" s="229">
        <f>L7+L13+L18+L21+L27+L31+L38+L40+L46+L50+L56+L63+L68</f>
        <v>1905.71</v>
      </c>
      <c r="M6" s="229">
        <f>M7+M13+M18+M21+M27+M31+M38+M40+M46+M50+M56+M63+M68</f>
        <v>12919.1077</v>
      </c>
    </row>
    <row r="7" s="211" customFormat="1" ht="27" customHeight="1" spans="1:13">
      <c r="A7" s="227">
        <v>1</v>
      </c>
      <c r="B7" s="230" t="s">
        <v>18</v>
      </c>
      <c r="C7" s="231">
        <f>C8+C9+C10+C11+C12</f>
        <v>297</v>
      </c>
      <c r="D7" s="231">
        <f t="shared" ref="D7:M7" si="1">D8+D9+D10+D11+D12</f>
        <v>37917.405148</v>
      </c>
      <c r="E7" s="231">
        <f>E8+E9+E10+E11+E12</f>
        <v>13328.951148</v>
      </c>
      <c r="F7" s="231">
        <f>F8+F9+F10+F11+F12</f>
        <v>7870.8542</v>
      </c>
      <c r="G7" s="231">
        <f>G8+G9+G10+G11+G12</f>
        <v>0</v>
      </c>
      <c r="H7" s="231">
        <f>H8+H9+H10+H11+H12</f>
        <v>0</v>
      </c>
      <c r="I7" s="231">
        <f>I8+I9+I10+I11+I12</f>
        <v>0</v>
      </c>
      <c r="J7" s="231">
        <f>J8+J9+J10+J11+J12</f>
        <v>3951</v>
      </c>
      <c r="K7" s="231">
        <f>K8+K9+K10+K11+K12</f>
        <v>1399.1998</v>
      </c>
      <c r="L7" s="231">
        <f>L8+L9+L10+L11+L12</f>
        <v>0</v>
      </c>
      <c r="M7" s="231">
        <f>M8+M9+M10+M11+M12</f>
        <v>11367.4</v>
      </c>
    </row>
    <row r="8" ht="27" customHeight="1" spans="1:13">
      <c r="A8" s="232">
        <v>2</v>
      </c>
      <c r="B8" s="233" t="s">
        <v>19</v>
      </c>
      <c r="C8" s="234">
        <v>262</v>
      </c>
      <c r="D8" s="234">
        <v>32005.283248</v>
      </c>
      <c r="E8" s="234">
        <v>12662.273448</v>
      </c>
      <c r="F8" s="234">
        <v>4224.91</v>
      </c>
      <c r="G8" s="234"/>
      <c r="H8" s="234"/>
      <c r="I8" s="234"/>
      <c r="J8" s="234">
        <v>3340</v>
      </c>
      <c r="K8" s="234">
        <v>670.0998</v>
      </c>
      <c r="L8" s="234">
        <v>0</v>
      </c>
      <c r="M8" s="234">
        <v>11108</v>
      </c>
    </row>
    <row r="9" ht="27" customHeight="1" spans="1:13">
      <c r="A9" s="232">
        <v>3</v>
      </c>
      <c r="B9" s="233" t="s">
        <v>20</v>
      </c>
      <c r="C9" s="234">
        <v>3</v>
      </c>
      <c r="D9" s="234">
        <v>58.2</v>
      </c>
      <c r="E9" s="234">
        <v>8.2</v>
      </c>
      <c r="F9" s="234"/>
      <c r="G9" s="234"/>
      <c r="H9" s="234"/>
      <c r="I9" s="234"/>
      <c r="J9" s="234"/>
      <c r="K9" s="234">
        <v>50</v>
      </c>
      <c r="L9" s="234"/>
      <c r="M9" s="234"/>
    </row>
    <row r="10" ht="27" customHeight="1" spans="1:13">
      <c r="A10" s="232">
        <v>4</v>
      </c>
      <c r="B10" s="233" t="s">
        <v>21</v>
      </c>
      <c r="C10" s="234">
        <v>15</v>
      </c>
      <c r="D10" s="234">
        <v>978.4777</v>
      </c>
      <c r="E10" s="234">
        <v>558.4777</v>
      </c>
      <c r="F10" s="234">
        <v>280</v>
      </c>
      <c r="G10" s="234"/>
      <c r="H10" s="234"/>
      <c r="I10" s="234"/>
      <c r="J10" s="234">
        <v>30</v>
      </c>
      <c r="K10" s="234"/>
      <c r="L10" s="234"/>
      <c r="M10" s="234">
        <v>110</v>
      </c>
    </row>
    <row r="11" ht="27" customHeight="1" spans="1:13">
      <c r="A11" s="232">
        <v>5</v>
      </c>
      <c r="B11" s="233" t="s">
        <v>22</v>
      </c>
      <c r="C11" s="234">
        <v>4</v>
      </c>
      <c r="D11" s="234">
        <v>2535.7</v>
      </c>
      <c r="E11" s="235"/>
      <c r="F11" s="234">
        <v>2535.7</v>
      </c>
      <c r="G11" s="234"/>
      <c r="H11" s="234"/>
      <c r="I11" s="234"/>
      <c r="J11" s="234"/>
      <c r="K11" s="234"/>
      <c r="L11" s="234"/>
      <c r="M11" s="234"/>
    </row>
    <row r="12" ht="27" customHeight="1" spans="1:13">
      <c r="A12" s="232">
        <v>6</v>
      </c>
      <c r="B12" s="233" t="s">
        <v>23</v>
      </c>
      <c r="C12" s="234">
        <v>13</v>
      </c>
      <c r="D12" s="234">
        <f>项目库明细表!I296</f>
        <v>2339.7442</v>
      </c>
      <c r="E12" s="234">
        <f>项目库明细表!J296</f>
        <v>100</v>
      </c>
      <c r="F12" s="89">
        <f>项目库明细表!O296</f>
        <v>830.2442</v>
      </c>
      <c r="G12" s="234"/>
      <c r="H12" s="234"/>
      <c r="I12" s="234"/>
      <c r="J12" s="89">
        <v>581</v>
      </c>
      <c r="K12" s="89">
        <v>679.1</v>
      </c>
      <c r="L12" s="89">
        <v>0</v>
      </c>
      <c r="M12" s="89">
        <f>项目库明细表!V296</f>
        <v>149.4</v>
      </c>
    </row>
    <row r="13" s="211" customFormat="1" ht="27" customHeight="1" spans="1:13">
      <c r="A13" s="227">
        <v>7</v>
      </c>
      <c r="B13" s="230" t="s">
        <v>24</v>
      </c>
      <c r="C13" s="231">
        <f>C14+C15+C16+C17</f>
        <v>11</v>
      </c>
      <c r="D13" s="231">
        <f t="shared" ref="D13:M13" si="2">D14+D15+D16+D17</f>
        <v>304.46</v>
      </c>
      <c r="E13" s="231">
        <f>E14+E15+E16+E17</f>
        <v>47</v>
      </c>
      <c r="F13" s="231">
        <f>F14+F15+F16+F17</f>
        <v>197.46</v>
      </c>
      <c r="G13" s="231">
        <f>G14+G15+G16+G17</f>
        <v>0</v>
      </c>
      <c r="H13" s="231">
        <f>H14+H15+H16+H17</f>
        <v>0</v>
      </c>
      <c r="I13" s="231">
        <f>I14+I15+I16+I17</f>
        <v>0</v>
      </c>
      <c r="J13" s="231">
        <f>J14+J15+J16+J17</f>
        <v>50</v>
      </c>
      <c r="K13" s="231">
        <f>K14+K15+K16+K17</f>
        <v>0</v>
      </c>
      <c r="L13" s="231">
        <f>L14+L15+L16+L17</f>
        <v>0</v>
      </c>
      <c r="M13" s="231">
        <f>M14+M15+M16+M17</f>
        <v>10</v>
      </c>
    </row>
    <row r="14" ht="27" customHeight="1" spans="1:13">
      <c r="A14" s="232">
        <v>8</v>
      </c>
      <c r="B14" s="233" t="s">
        <v>25</v>
      </c>
      <c r="C14" s="234">
        <v>1</v>
      </c>
      <c r="D14" s="234">
        <v>19.64</v>
      </c>
      <c r="E14" s="234"/>
      <c r="F14" s="234">
        <v>19.64</v>
      </c>
      <c r="G14" s="234"/>
      <c r="H14" s="234"/>
      <c r="I14" s="234"/>
      <c r="J14" s="234"/>
      <c r="K14" s="234"/>
      <c r="L14" s="234"/>
      <c r="M14" s="234"/>
    </row>
    <row r="15" ht="27" customHeight="1" spans="1:13">
      <c r="A15" s="232">
        <v>9</v>
      </c>
      <c r="B15" s="233" t="s">
        <v>26</v>
      </c>
      <c r="C15" s="234">
        <v>4</v>
      </c>
      <c r="D15" s="234">
        <v>55.85</v>
      </c>
      <c r="E15" s="234"/>
      <c r="F15" s="234">
        <v>55.85</v>
      </c>
      <c r="G15" s="234"/>
      <c r="H15" s="234"/>
      <c r="I15" s="234"/>
      <c r="J15" s="234"/>
      <c r="K15" s="234"/>
      <c r="L15" s="234"/>
      <c r="M15" s="234"/>
    </row>
    <row r="16" ht="27" customHeight="1" spans="1:13">
      <c r="A16" s="232">
        <v>10</v>
      </c>
      <c r="B16" s="233" t="s">
        <v>27</v>
      </c>
      <c r="C16" s="234">
        <v>2</v>
      </c>
      <c r="D16" s="234">
        <v>152.97</v>
      </c>
      <c r="E16" s="234">
        <v>37</v>
      </c>
      <c r="F16" s="234">
        <v>115.97</v>
      </c>
      <c r="G16" s="234"/>
      <c r="H16" s="234"/>
      <c r="I16" s="234"/>
      <c r="J16" s="234"/>
      <c r="K16" s="234"/>
      <c r="L16" s="234"/>
      <c r="M16" s="234"/>
    </row>
    <row r="17" ht="27" customHeight="1" spans="1:13">
      <c r="A17" s="232">
        <v>11</v>
      </c>
      <c r="B17" s="233" t="s">
        <v>28</v>
      </c>
      <c r="C17" s="234">
        <v>4</v>
      </c>
      <c r="D17" s="234">
        <v>76</v>
      </c>
      <c r="E17" s="234">
        <v>10</v>
      </c>
      <c r="F17" s="234">
        <v>6</v>
      </c>
      <c r="G17" s="234"/>
      <c r="H17" s="234"/>
      <c r="I17" s="234"/>
      <c r="J17" s="234">
        <v>50</v>
      </c>
      <c r="K17" s="234"/>
      <c r="L17" s="234"/>
      <c r="M17" s="234">
        <v>10</v>
      </c>
    </row>
    <row r="18" s="211" customFormat="1" ht="27" customHeight="1" spans="1:13">
      <c r="A18" s="227">
        <v>12</v>
      </c>
      <c r="B18" s="230" t="s">
        <v>29</v>
      </c>
      <c r="C18" s="231">
        <v>0</v>
      </c>
      <c r="D18" s="231"/>
      <c r="E18" s="231"/>
      <c r="F18" s="231"/>
      <c r="G18" s="231"/>
      <c r="H18" s="231"/>
      <c r="I18" s="231"/>
      <c r="J18" s="231"/>
      <c r="K18" s="231"/>
      <c r="L18" s="231"/>
      <c r="M18" s="231"/>
    </row>
    <row r="19" ht="27" customHeight="1" spans="1:13">
      <c r="A19" s="232">
        <v>13</v>
      </c>
      <c r="B19" s="233" t="s">
        <v>30</v>
      </c>
      <c r="C19" s="234">
        <v>0</v>
      </c>
      <c r="D19" s="234"/>
      <c r="E19" s="234"/>
      <c r="F19" s="234"/>
      <c r="G19" s="234"/>
      <c r="H19" s="234"/>
      <c r="I19" s="234"/>
      <c r="J19" s="234"/>
      <c r="K19" s="234"/>
      <c r="L19" s="234"/>
      <c r="M19" s="234"/>
    </row>
    <row r="20" ht="27" customHeight="1" spans="1:13">
      <c r="A20" s="232">
        <v>14</v>
      </c>
      <c r="B20" s="233" t="s">
        <v>31</v>
      </c>
      <c r="C20" s="234">
        <v>0</v>
      </c>
      <c r="D20" s="234"/>
      <c r="E20" s="234"/>
      <c r="F20" s="234"/>
      <c r="G20" s="234"/>
      <c r="H20" s="234"/>
      <c r="I20" s="234"/>
      <c r="J20" s="234"/>
      <c r="K20" s="234"/>
      <c r="L20" s="234"/>
      <c r="M20" s="234"/>
    </row>
    <row r="21" s="211" customFormat="1" ht="27" customHeight="1" spans="1:13">
      <c r="A21" s="227">
        <v>15</v>
      </c>
      <c r="B21" s="230" t="s">
        <v>32</v>
      </c>
      <c r="C21" s="231">
        <f>C22+C23+C24+C25+C26</f>
        <v>13</v>
      </c>
      <c r="D21" s="231">
        <f t="shared" ref="D21:M21" si="3">D22+D23+D24+D25+D26</f>
        <v>1622.12</v>
      </c>
      <c r="E21" s="231">
        <f>E22+E23+E24+E25+E26</f>
        <v>0</v>
      </c>
      <c r="F21" s="231">
        <f>F22+F23+F24+F25+F26</f>
        <v>1622.12</v>
      </c>
      <c r="G21" s="231">
        <f>G22+G23+G24+G25+G26</f>
        <v>0</v>
      </c>
      <c r="H21" s="231">
        <f>H22+H23+H24+H25+H26</f>
        <v>0</v>
      </c>
      <c r="I21" s="231">
        <f>I22+I23+I24+I25+I26</f>
        <v>0</v>
      </c>
      <c r="J21" s="231">
        <f>J22+J23+J24+J25+J26</f>
        <v>0</v>
      </c>
      <c r="K21" s="231">
        <f>K22+K23+K24+K25+K26</f>
        <v>0</v>
      </c>
      <c r="L21" s="231">
        <f>L22+L23+L24+L25+L26</f>
        <v>0</v>
      </c>
      <c r="M21" s="231">
        <f>M22+M23+M24+M25+M26</f>
        <v>0</v>
      </c>
    </row>
    <row r="22" ht="27" customHeight="1" spans="1:13">
      <c r="A22" s="232">
        <v>16</v>
      </c>
      <c r="B22" s="233" t="s">
        <v>33</v>
      </c>
      <c r="C22" s="234">
        <v>1</v>
      </c>
      <c r="D22" s="234">
        <v>815</v>
      </c>
      <c r="E22" s="234"/>
      <c r="F22" s="234">
        <v>815</v>
      </c>
      <c r="G22" s="234"/>
      <c r="H22" s="234"/>
      <c r="I22" s="234"/>
      <c r="J22" s="234"/>
      <c r="K22" s="234"/>
      <c r="L22" s="234"/>
      <c r="M22" s="234"/>
    </row>
    <row r="23" ht="27" customHeight="1" spans="1:13">
      <c r="A23" s="232">
        <v>17</v>
      </c>
      <c r="B23" s="233" t="s">
        <v>34</v>
      </c>
      <c r="C23" s="234">
        <v>9</v>
      </c>
      <c r="D23" s="236">
        <v>43.9</v>
      </c>
      <c r="E23" s="234"/>
      <c r="F23" s="236">
        <v>43.9</v>
      </c>
      <c r="G23" s="234"/>
      <c r="H23" s="234"/>
      <c r="I23" s="234"/>
      <c r="J23" s="234"/>
      <c r="K23" s="234"/>
      <c r="L23" s="234"/>
      <c r="M23" s="234"/>
    </row>
    <row r="24" ht="27" customHeight="1" spans="1:13">
      <c r="A24" s="232">
        <v>18</v>
      </c>
      <c r="B24" s="233" t="s">
        <v>35</v>
      </c>
      <c r="C24" s="234">
        <v>0</v>
      </c>
      <c r="D24" s="234"/>
      <c r="E24" s="234"/>
      <c r="F24" s="234"/>
      <c r="G24" s="234"/>
      <c r="H24" s="234"/>
      <c r="I24" s="234"/>
      <c r="J24" s="234"/>
      <c r="K24" s="234"/>
      <c r="L24" s="234"/>
      <c r="M24" s="234"/>
    </row>
    <row r="25" ht="27" customHeight="1" spans="1:13">
      <c r="A25" s="232">
        <v>19</v>
      </c>
      <c r="B25" s="233" t="s">
        <v>36</v>
      </c>
      <c r="C25" s="100">
        <v>1</v>
      </c>
      <c r="D25" s="237">
        <v>392</v>
      </c>
      <c r="E25" s="100"/>
      <c r="F25" s="100">
        <v>392</v>
      </c>
      <c r="G25" s="234"/>
      <c r="H25" s="234"/>
      <c r="I25" s="234"/>
      <c r="J25" s="234"/>
      <c r="K25" s="234"/>
      <c r="L25" s="234"/>
      <c r="M25" s="234"/>
    </row>
    <row r="26" ht="27" customHeight="1" spans="1:13">
      <c r="A26" s="232">
        <v>20</v>
      </c>
      <c r="B26" s="233" t="s">
        <v>37</v>
      </c>
      <c r="C26" s="234">
        <v>2</v>
      </c>
      <c r="D26" s="234">
        <v>371.22</v>
      </c>
      <c r="E26" s="234"/>
      <c r="F26" s="234">
        <v>371.22</v>
      </c>
      <c r="G26" s="234"/>
      <c r="H26" s="234"/>
      <c r="I26" s="234"/>
      <c r="J26" s="234"/>
      <c r="K26" s="234"/>
      <c r="L26" s="234"/>
      <c r="M26" s="234"/>
    </row>
    <row r="27" s="211" customFormat="1" ht="27" customHeight="1" spans="1:13">
      <c r="A27" s="227">
        <v>21</v>
      </c>
      <c r="B27" s="230" t="s">
        <v>38</v>
      </c>
      <c r="C27" s="231">
        <f>C28+C29+C30</f>
        <v>13</v>
      </c>
      <c r="D27" s="231">
        <f t="shared" ref="D27:M27" si="4">D28+D29+D30</f>
        <v>1596.835</v>
      </c>
      <c r="E27" s="231">
        <f>E28+E29+E30</f>
        <v>6.6</v>
      </c>
      <c r="F27" s="231">
        <f>F28+F29+F30</f>
        <v>783.525</v>
      </c>
      <c r="G27" s="231">
        <f>G28+G29+G30</f>
        <v>0</v>
      </c>
      <c r="H27" s="231">
        <f>H28+H29+H30</f>
        <v>0</v>
      </c>
      <c r="I27" s="231">
        <f>I28+I29+I30</f>
        <v>0</v>
      </c>
      <c r="J27" s="231">
        <f>J28+J29+J30</f>
        <v>0</v>
      </c>
      <c r="K27" s="231">
        <f>K28+K29+K30</f>
        <v>71</v>
      </c>
      <c r="L27" s="231">
        <f>L28+L29+L30</f>
        <v>735.71</v>
      </c>
      <c r="M27" s="231">
        <f>M28+M29+M30</f>
        <v>0</v>
      </c>
    </row>
    <row r="28" ht="27" customHeight="1" spans="1:13">
      <c r="A28" s="232">
        <v>22</v>
      </c>
      <c r="B28" s="233" t="s">
        <v>39</v>
      </c>
      <c r="C28" s="234">
        <v>1</v>
      </c>
      <c r="D28" s="234">
        <v>6.6</v>
      </c>
      <c r="E28" s="234">
        <v>6.6</v>
      </c>
      <c r="F28" s="234"/>
      <c r="G28" s="234"/>
      <c r="H28" s="234"/>
      <c r="I28" s="234"/>
      <c r="J28" s="234"/>
      <c r="K28" s="234"/>
      <c r="L28" s="234"/>
      <c r="M28" s="234"/>
    </row>
    <row r="29" ht="27" customHeight="1" spans="1:13">
      <c r="A29" s="232">
        <v>23</v>
      </c>
      <c r="B29" s="233" t="s">
        <v>40</v>
      </c>
      <c r="C29" s="234">
        <v>0</v>
      </c>
      <c r="D29" s="234"/>
      <c r="E29" s="234"/>
      <c r="F29" s="234"/>
      <c r="G29" s="234"/>
      <c r="H29" s="234"/>
      <c r="I29" s="234"/>
      <c r="J29" s="234"/>
      <c r="K29" s="234"/>
      <c r="L29" s="234"/>
      <c r="M29" s="234"/>
    </row>
    <row r="30" ht="27" customHeight="1" spans="1:13">
      <c r="A30" s="232">
        <v>24</v>
      </c>
      <c r="B30" s="238" t="s">
        <v>41</v>
      </c>
      <c r="C30" s="239">
        <v>12</v>
      </c>
      <c r="D30" s="240">
        <v>1590.235</v>
      </c>
      <c r="E30" s="240"/>
      <c r="F30" s="240">
        <v>783.525</v>
      </c>
      <c r="G30" s="240"/>
      <c r="H30" s="240"/>
      <c r="I30" s="240"/>
      <c r="J30" s="240"/>
      <c r="K30" s="240">
        <v>71</v>
      </c>
      <c r="L30" s="240">
        <v>735.71</v>
      </c>
      <c r="M30" s="240"/>
    </row>
    <row r="31" s="211" customFormat="1" ht="27" customHeight="1" spans="1:13">
      <c r="A31" s="227">
        <v>25</v>
      </c>
      <c r="B31" s="230" t="s">
        <v>42</v>
      </c>
      <c r="C31" s="231">
        <f>C32+C33+C34+C35+C36+C37</f>
        <v>2</v>
      </c>
      <c r="D31" s="231">
        <f t="shared" ref="D31:M31" si="5">D32+D33+D34+D35+D36+D37</f>
        <v>1484.49</v>
      </c>
      <c r="E31" s="231">
        <f>E32+E33+E34+E35+E36+E37</f>
        <v>0</v>
      </c>
      <c r="F31" s="231">
        <f>F32+F33+F34+F35+F36+F37</f>
        <v>1155.62</v>
      </c>
      <c r="G31" s="231">
        <f>G32+G33+G34+G35+G36+G37</f>
        <v>0</v>
      </c>
      <c r="H31" s="231">
        <f>H32+H33+H34+H35+H36+H37</f>
        <v>0</v>
      </c>
      <c r="I31" s="231">
        <f>I32+I33+I34+I35+I36+I37</f>
        <v>0</v>
      </c>
      <c r="J31" s="231">
        <f>J32+J33+J34+J35+J36+J37</f>
        <v>0</v>
      </c>
      <c r="K31" s="231">
        <f>K32+K33+K34+K35+K36+K37</f>
        <v>0</v>
      </c>
      <c r="L31" s="231">
        <f>L32+L33+L34+L35+L36+L37</f>
        <v>0</v>
      </c>
      <c r="M31" s="231">
        <f>M32+M33+M34+M35+M36+M37</f>
        <v>328.87</v>
      </c>
    </row>
    <row r="32" ht="27" customHeight="1" spans="1:13">
      <c r="A32" s="232">
        <v>26</v>
      </c>
      <c r="B32" s="233" t="s">
        <v>43</v>
      </c>
      <c r="C32" s="234">
        <f>+C33+C34+C35+C36+C37</f>
        <v>1</v>
      </c>
      <c r="D32" s="173">
        <v>757.49</v>
      </c>
      <c r="E32" s="241"/>
      <c r="F32" s="173">
        <v>428.62</v>
      </c>
      <c r="G32" s="234"/>
      <c r="H32" s="234"/>
      <c r="I32" s="234"/>
      <c r="J32" s="234"/>
      <c r="K32" s="234"/>
      <c r="L32" s="234"/>
      <c r="M32" s="173">
        <v>328.87</v>
      </c>
    </row>
    <row r="33" ht="27" customHeight="1" spans="1:13">
      <c r="A33" s="232">
        <v>27</v>
      </c>
      <c r="B33" s="233" t="s">
        <v>44</v>
      </c>
      <c r="C33" s="234"/>
      <c r="D33" s="234"/>
      <c r="E33" s="234"/>
      <c r="F33" s="234"/>
      <c r="G33" s="234"/>
      <c r="H33" s="234"/>
      <c r="I33" s="234"/>
      <c r="J33" s="234"/>
      <c r="K33" s="234"/>
      <c r="L33" s="234"/>
      <c r="M33" s="234"/>
    </row>
    <row r="34" ht="27" customHeight="1" spans="1:13">
      <c r="A34" s="232">
        <v>28</v>
      </c>
      <c r="B34" s="238" t="s">
        <v>45</v>
      </c>
      <c r="C34" s="234">
        <v>1</v>
      </c>
      <c r="D34" s="234">
        <v>727</v>
      </c>
      <c r="E34" s="234"/>
      <c r="F34" s="234">
        <v>727</v>
      </c>
      <c r="G34" s="234"/>
      <c r="H34" s="234"/>
      <c r="I34" s="234"/>
      <c r="J34" s="234"/>
      <c r="K34" s="234"/>
      <c r="L34" s="234"/>
      <c r="M34" s="234"/>
    </row>
    <row r="35" ht="27" customHeight="1" spans="1:13">
      <c r="A35" s="232">
        <v>29</v>
      </c>
      <c r="B35" s="238" t="s">
        <v>46</v>
      </c>
      <c r="C35" s="234"/>
      <c r="D35" s="234"/>
      <c r="E35" s="234"/>
      <c r="F35" s="234"/>
      <c r="G35" s="234"/>
      <c r="H35" s="234"/>
      <c r="I35" s="234"/>
      <c r="J35" s="234"/>
      <c r="K35" s="234"/>
      <c r="L35" s="234"/>
      <c r="M35" s="234"/>
    </row>
    <row r="36" ht="27" customHeight="1" spans="1:13">
      <c r="A36" s="232">
        <v>30</v>
      </c>
      <c r="B36" s="238" t="s">
        <v>47</v>
      </c>
      <c r="C36" s="234"/>
      <c r="D36" s="234"/>
      <c r="E36" s="234"/>
      <c r="F36" s="234"/>
      <c r="G36" s="234"/>
      <c r="H36" s="234"/>
      <c r="I36" s="234"/>
      <c r="J36" s="234"/>
      <c r="K36" s="234"/>
      <c r="L36" s="234"/>
      <c r="M36" s="234"/>
    </row>
    <row r="37" ht="27" customHeight="1" spans="1:13">
      <c r="A37" s="232">
        <v>31</v>
      </c>
      <c r="B37" s="238" t="s">
        <v>48</v>
      </c>
      <c r="C37" s="234"/>
      <c r="D37" s="234"/>
      <c r="E37" s="234"/>
      <c r="F37" s="234"/>
      <c r="G37" s="234"/>
      <c r="H37" s="234"/>
      <c r="I37" s="234"/>
      <c r="J37" s="234"/>
      <c r="K37" s="234"/>
      <c r="L37" s="234"/>
      <c r="M37" s="234"/>
    </row>
    <row r="38" s="211" customFormat="1" ht="27" customHeight="1" spans="1:13">
      <c r="A38" s="227">
        <v>32</v>
      </c>
      <c r="B38" s="230" t="s">
        <v>49</v>
      </c>
      <c r="C38" s="231">
        <f t="shared" ref="C38:F38" si="6">C39</f>
        <v>1</v>
      </c>
      <c r="D38" s="231">
        <f>D39</f>
        <v>1273.5377</v>
      </c>
      <c r="E38" s="231"/>
      <c r="F38" s="231">
        <f>F39</f>
        <v>1191.3</v>
      </c>
      <c r="G38" s="231"/>
      <c r="H38" s="231"/>
      <c r="I38" s="231"/>
      <c r="J38" s="231"/>
      <c r="K38" s="231"/>
      <c r="L38" s="231"/>
      <c r="M38" s="231">
        <f>M39</f>
        <v>82.2377</v>
      </c>
    </row>
    <row r="39" s="212" customFormat="1" ht="27" customHeight="1" spans="1:13">
      <c r="A39" s="232">
        <v>33</v>
      </c>
      <c r="B39" s="238" t="s">
        <v>50</v>
      </c>
      <c r="C39" s="234">
        <v>1</v>
      </c>
      <c r="D39" s="234">
        <v>1273.5377</v>
      </c>
      <c r="E39" s="234"/>
      <c r="F39" s="234">
        <v>1191.3</v>
      </c>
      <c r="G39" s="234"/>
      <c r="H39" s="234"/>
      <c r="I39" s="234"/>
      <c r="J39" s="234"/>
      <c r="K39" s="234"/>
      <c r="L39" s="234"/>
      <c r="M39" s="234">
        <v>82.2377</v>
      </c>
    </row>
    <row r="40" s="211" customFormat="1" ht="27" customHeight="1" spans="1:13">
      <c r="A40" s="227">
        <v>34</v>
      </c>
      <c r="B40" s="230" t="s">
        <v>51</v>
      </c>
      <c r="C40" s="231">
        <f>C41+C42+C43+C44+C45</f>
        <v>46</v>
      </c>
      <c r="D40" s="231">
        <f t="shared" ref="D40:M40" si="7">D41+D42+D43+D44+D45</f>
        <v>1641.980693</v>
      </c>
      <c r="E40" s="231">
        <f>E41+E42+E43+E44+E45</f>
        <v>1413.030093</v>
      </c>
      <c r="F40" s="231">
        <f>F41+F42+F43+F44+F45</f>
        <v>0</v>
      </c>
      <c r="G40" s="231">
        <f>G41+G42+G43+G44+G45</f>
        <v>0</v>
      </c>
      <c r="H40" s="231">
        <f>H41+H42+H43+H44+H45</f>
        <v>0</v>
      </c>
      <c r="I40" s="231">
        <f>I41+I42+I43+I44+I45</f>
        <v>0</v>
      </c>
      <c r="J40" s="231">
        <f>J41+J42+J43+J44+J45</f>
        <v>0</v>
      </c>
      <c r="K40" s="231">
        <f>K41+K42+K43+K44+K45</f>
        <v>228.9506</v>
      </c>
      <c r="L40" s="231">
        <f>L41+L42+L43+L44+L45</f>
        <v>0</v>
      </c>
      <c r="M40" s="231">
        <f>M41+M42+M43+M44+M45</f>
        <v>0</v>
      </c>
    </row>
    <row r="41" ht="27" customHeight="1" spans="1:13">
      <c r="A41" s="232">
        <v>35</v>
      </c>
      <c r="B41" s="238" t="s">
        <v>52</v>
      </c>
      <c r="C41" s="234">
        <v>8</v>
      </c>
      <c r="D41" s="234">
        <v>383.332752</v>
      </c>
      <c r="E41" s="234">
        <v>383.332752</v>
      </c>
      <c r="F41" s="234"/>
      <c r="G41" s="234"/>
      <c r="H41" s="234"/>
      <c r="I41" s="234"/>
      <c r="J41" s="234"/>
      <c r="K41" s="234"/>
      <c r="L41" s="234"/>
      <c r="M41" s="234"/>
    </row>
    <row r="42" ht="27" customHeight="1" spans="1:13">
      <c r="A42" s="232">
        <v>36</v>
      </c>
      <c r="B42" s="238" t="s">
        <v>53</v>
      </c>
      <c r="C42" s="234"/>
      <c r="D42" s="234"/>
      <c r="E42" s="234"/>
      <c r="F42" s="234"/>
      <c r="G42" s="234"/>
      <c r="H42" s="234"/>
      <c r="I42" s="234"/>
      <c r="J42" s="234"/>
      <c r="K42" s="234"/>
      <c r="L42" s="234"/>
      <c r="M42" s="234"/>
    </row>
    <row r="43" ht="27" customHeight="1" spans="1:13">
      <c r="A43" s="232">
        <v>37</v>
      </c>
      <c r="B43" s="242" t="s">
        <v>54</v>
      </c>
      <c r="C43" s="234">
        <v>36</v>
      </c>
      <c r="D43" s="173">
        <v>228.9506</v>
      </c>
      <c r="E43" s="234"/>
      <c r="F43" s="234"/>
      <c r="G43" s="234"/>
      <c r="H43" s="234"/>
      <c r="I43" s="234"/>
      <c r="J43" s="234"/>
      <c r="K43" s="173">
        <v>228.9506</v>
      </c>
      <c r="L43" s="234"/>
      <c r="M43" s="234"/>
    </row>
    <row r="44" ht="27" customHeight="1" spans="1:13">
      <c r="A44" s="232">
        <v>38</v>
      </c>
      <c r="B44" s="238" t="s">
        <v>55</v>
      </c>
      <c r="C44" s="234">
        <v>1</v>
      </c>
      <c r="D44" s="234">
        <v>730</v>
      </c>
      <c r="E44" s="234">
        <v>730</v>
      </c>
      <c r="F44" s="234"/>
      <c r="G44" s="234"/>
      <c r="H44" s="234"/>
      <c r="I44" s="234"/>
      <c r="J44" s="234"/>
      <c r="K44" s="234"/>
      <c r="L44" s="234"/>
      <c r="M44" s="234"/>
    </row>
    <row r="45" ht="27" customHeight="1" spans="1:13">
      <c r="A45" s="232">
        <v>39</v>
      </c>
      <c r="B45" s="242" t="s">
        <v>23</v>
      </c>
      <c r="C45" s="234">
        <v>1</v>
      </c>
      <c r="D45" s="234">
        <v>299.697341</v>
      </c>
      <c r="E45" s="234">
        <v>299.697341</v>
      </c>
      <c r="F45" s="234"/>
      <c r="G45" s="234"/>
      <c r="H45" s="234"/>
      <c r="I45" s="234"/>
      <c r="J45" s="234"/>
      <c r="K45" s="234"/>
      <c r="L45" s="234"/>
      <c r="M45" s="234"/>
    </row>
    <row r="46" s="211" customFormat="1" ht="27" customHeight="1" spans="1:13">
      <c r="A46" s="227">
        <v>40</v>
      </c>
      <c r="B46" s="230" t="s">
        <v>56</v>
      </c>
      <c r="C46" s="231">
        <f>C47+C48+C49</f>
        <v>7</v>
      </c>
      <c r="D46" s="231">
        <f t="shared" ref="D46:M46" si="8">D47+D48+D49</f>
        <v>5210.100565</v>
      </c>
      <c r="E46" s="231">
        <f>E47+E48+E49</f>
        <v>459.710565</v>
      </c>
      <c r="F46" s="231">
        <f>F47+F48+F49</f>
        <v>3349.79</v>
      </c>
      <c r="G46" s="231">
        <f>G47+G48+G49</f>
        <v>0</v>
      </c>
      <c r="H46" s="231">
        <f>H47+H48+H49</f>
        <v>0</v>
      </c>
      <c r="I46" s="231">
        <f>I47+I48+I49</f>
        <v>0</v>
      </c>
      <c r="J46" s="231">
        <f>J47+J48+J49</f>
        <v>270</v>
      </c>
      <c r="K46" s="231">
        <f>K47+K48+K49</f>
        <v>0</v>
      </c>
      <c r="L46" s="231">
        <f>L47+L48+L49</f>
        <v>0</v>
      </c>
      <c r="M46" s="231">
        <f>M47+M48+M49</f>
        <v>1130.6</v>
      </c>
    </row>
    <row r="47" ht="27" customHeight="1" spans="1:13">
      <c r="A47" s="232">
        <v>41</v>
      </c>
      <c r="B47" s="243" t="s">
        <v>57</v>
      </c>
      <c r="C47" s="234">
        <v>2</v>
      </c>
      <c r="D47" s="234">
        <v>259.710565</v>
      </c>
      <c r="E47" s="234">
        <v>259.710565</v>
      </c>
      <c r="F47" s="234"/>
      <c r="G47" s="234"/>
      <c r="H47" s="234"/>
      <c r="I47" s="234"/>
      <c r="J47" s="234"/>
      <c r="K47" s="234"/>
      <c r="L47" s="234"/>
      <c r="M47" s="234"/>
    </row>
    <row r="48" ht="27" customHeight="1" spans="1:13">
      <c r="A48" s="232">
        <v>42</v>
      </c>
      <c r="B48" s="243" t="s">
        <v>58</v>
      </c>
      <c r="C48" s="234">
        <v>5</v>
      </c>
      <c r="D48" s="234">
        <f>项目库明细表!I424</f>
        <v>4950.39</v>
      </c>
      <c r="E48" s="234">
        <v>200</v>
      </c>
      <c r="F48" s="234">
        <f>项目库明细表!O424</f>
        <v>3349.79</v>
      </c>
      <c r="G48" s="234">
        <v>0</v>
      </c>
      <c r="H48" s="234">
        <v>0</v>
      </c>
      <c r="I48" s="234">
        <v>0</v>
      </c>
      <c r="J48" s="234">
        <v>270</v>
      </c>
      <c r="K48" s="234">
        <v>0</v>
      </c>
      <c r="L48" s="234">
        <v>0</v>
      </c>
      <c r="M48" s="234">
        <v>1130.6</v>
      </c>
    </row>
    <row r="49" ht="27" customHeight="1" spans="1:13">
      <c r="A49" s="232">
        <v>43</v>
      </c>
      <c r="B49" s="243" t="s">
        <v>59</v>
      </c>
      <c r="C49" s="234">
        <v>0</v>
      </c>
      <c r="D49" s="234"/>
      <c r="E49" s="234"/>
      <c r="F49" s="234"/>
      <c r="G49" s="234"/>
      <c r="H49" s="234"/>
      <c r="I49" s="234"/>
      <c r="J49" s="234"/>
      <c r="K49" s="234"/>
      <c r="L49" s="234"/>
      <c r="M49" s="234"/>
    </row>
    <row r="50" s="211" customFormat="1" ht="27" customHeight="1" spans="1:13">
      <c r="A50" s="227">
        <v>44</v>
      </c>
      <c r="B50" s="230" t="s">
        <v>60</v>
      </c>
      <c r="C50" s="231">
        <f>C51+C52+C53+C54+C55</f>
        <v>8</v>
      </c>
      <c r="D50" s="244">
        <f t="shared" ref="D50:M50" si="9">D51+D52+D53+D54+D55</f>
        <v>6711.0841</v>
      </c>
      <c r="E50" s="244">
        <f>E51+E52+E53+E54+E55</f>
        <v>0</v>
      </c>
      <c r="F50" s="244">
        <f>F51+F52+F53+F54+F55</f>
        <v>6711.0841</v>
      </c>
      <c r="G50" s="231">
        <f>G51+G52+G53+G54+G55</f>
        <v>0</v>
      </c>
      <c r="H50" s="231">
        <f>H51+H52+H53+H54+H55</f>
        <v>0</v>
      </c>
      <c r="I50" s="231">
        <f>I51+I52+I53+I54+I55</f>
        <v>0</v>
      </c>
      <c r="J50" s="231">
        <f>J51+J52+J53+J54+J55</f>
        <v>0</v>
      </c>
      <c r="K50" s="231">
        <f>K51+K52+K53+K54+K55</f>
        <v>0</v>
      </c>
      <c r="L50" s="231">
        <f>L51+L52+L53+L54+L55</f>
        <v>0</v>
      </c>
      <c r="M50" s="231">
        <f>M51+M52+M53+M54+M55</f>
        <v>0</v>
      </c>
    </row>
    <row r="51" ht="27" customHeight="1" spans="1:13">
      <c r="A51" s="232">
        <v>45</v>
      </c>
      <c r="B51" s="243" t="s">
        <v>61</v>
      </c>
      <c r="C51" s="245">
        <v>1</v>
      </c>
      <c r="D51" s="246">
        <v>2723.51</v>
      </c>
      <c r="E51" s="240"/>
      <c r="F51" s="246">
        <v>2723.51</v>
      </c>
      <c r="G51" s="234"/>
      <c r="H51" s="234"/>
      <c r="I51" s="234"/>
      <c r="J51" s="234"/>
      <c r="K51" s="234"/>
      <c r="L51" s="234"/>
      <c r="M51" s="234"/>
    </row>
    <row r="52" ht="27" customHeight="1" spans="1:13">
      <c r="A52" s="232">
        <v>46</v>
      </c>
      <c r="B52" s="243" t="s">
        <v>62</v>
      </c>
      <c r="C52" s="245">
        <v>1</v>
      </c>
      <c r="D52" s="246">
        <v>1656.5266</v>
      </c>
      <c r="E52" s="240"/>
      <c r="F52" s="246">
        <v>1656.5266</v>
      </c>
      <c r="G52" s="234"/>
      <c r="H52" s="234"/>
      <c r="I52" s="234"/>
      <c r="J52" s="234"/>
      <c r="K52" s="234"/>
      <c r="L52" s="234"/>
      <c r="M52" s="234"/>
    </row>
    <row r="53" ht="27" customHeight="1" spans="1:13">
      <c r="A53" s="232">
        <v>47</v>
      </c>
      <c r="B53" s="243" t="s">
        <v>63</v>
      </c>
      <c r="C53" s="247">
        <v>2</v>
      </c>
      <c r="D53" s="248">
        <v>1062.18</v>
      </c>
      <c r="E53" s="248"/>
      <c r="F53" s="248">
        <v>1062.18</v>
      </c>
      <c r="G53" s="234"/>
      <c r="H53" s="234"/>
      <c r="I53" s="234"/>
      <c r="J53" s="234"/>
      <c r="K53" s="234"/>
      <c r="L53" s="234"/>
      <c r="M53" s="234"/>
    </row>
    <row r="54" ht="27" customHeight="1" spans="1:13">
      <c r="A54" s="232">
        <v>48</v>
      </c>
      <c r="B54" s="243" t="s">
        <v>64</v>
      </c>
      <c r="C54" s="249">
        <v>3</v>
      </c>
      <c r="D54" s="246">
        <v>468.8675</v>
      </c>
      <c r="E54" s="240"/>
      <c r="F54" s="246">
        <v>468.8675</v>
      </c>
      <c r="G54" s="234"/>
      <c r="H54" s="234"/>
      <c r="I54" s="234"/>
      <c r="J54" s="234"/>
      <c r="K54" s="234"/>
      <c r="L54" s="234"/>
      <c r="M54" s="234"/>
    </row>
    <row r="55" ht="27" customHeight="1" spans="1:13">
      <c r="A55" s="232">
        <v>49</v>
      </c>
      <c r="B55" s="243" t="s">
        <v>65</v>
      </c>
      <c r="C55" s="245">
        <v>1</v>
      </c>
      <c r="D55" s="246">
        <v>800</v>
      </c>
      <c r="E55" s="240"/>
      <c r="F55" s="246">
        <v>800</v>
      </c>
      <c r="G55" s="234"/>
      <c r="H55" s="234"/>
      <c r="I55" s="234"/>
      <c r="J55" s="234"/>
      <c r="K55" s="234"/>
      <c r="L55" s="234"/>
      <c r="M55" s="234"/>
    </row>
    <row r="56" s="211" customFormat="1" ht="27" customHeight="1" spans="1:13">
      <c r="A56" s="227">
        <v>50</v>
      </c>
      <c r="B56" s="230" t="s">
        <v>66</v>
      </c>
      <c r="C56" s="231">
        <f>C57+C58+C59+C60+C61+C62</f>
        <v>177</v>
      </c>
      <c r="D56" s="244">
        <f t="shared" ref="D56:M56" si="10">D57+D58+D59+D60+D61+D62</f>
        <v>20851.7058</v>
      </c>
      <c r="E56" s="244">
        <f>E57+E58+E59+E60+E61+E62</f>
        <v>1397.5</v>
      </c>
      <c r="F56" s="244">
        <f>F57+F58+F59+F60+F61+F62</f>
        <v>18024.2058</v>
      </c>
      <c r="G56" s="231">
        <f>G57+G58+G59+G60+G61+G62</f>
        <v>0</v>
      </c>
      <c r="H56" s="231">
        <f>H57+H58+H59+H60+H61+H62</f>
        <v>0</v>
      </c>
      <c r="I56" s="231">
        <f>I57+I58+I59+I60+I61+I62</f>
        <v>0</v>
      </c>
      <c r="J56" s="231">
        <f>J57+J58+J59+J60+J61+J62</f>
        <v>260</v>
      </c>
      <c r="K56" s="231">
        <f>K57+K58+K59+K60+K61+K62</f>
        <v>0</v>
      </c>
      <c r="L56" s="231">
        <f>L57+L58+L59+L60+L61+L62</f>
        <v>1170</v>
      </c>
      <c r="M56" s="231">
        <f>M57+M58+M59+M60+M61+M62</f>
        <v>0</v>
      </c>
    </row>
    <row r="57" ht="27" customHeight="1" spans="1:13">
      <c r="A57" s="232">
        <v>51</v>
      </c>
      <c r="B57" s="243" t="s">
        <v>67</v>
      </c>
      <c r="C57" s="234">
        <v>115</v>
      </c>
      <c r="D57" s="250">
        <v>11628</v>
      </c>
      <c r="E57" s="250">
        <v>365</v>
      </c>
      <c r="F57" s="250">
        <v>11263</v>
      </c>
      <c r="G57" s="234"/>
      <c r="H57" s="234"/>
      <c r="I57" s="234"/>
      <c r="J57" s="234"/>
      <c r="K57" s="234"/>
      <c r="L57" s="234"/>
      <c r="M57" s="234"/>
    </row>
    <row r="58" ht="27" customHeight="1" spans="1:13">
      <c r="A58" s="232">
        <v>52</v>
      </c>
      <c r="B58" s="243" t="s">
        <v>68</v>
      </c>
      <c r="C58" s="234">
        <v>0</v>
      </c>
      <c r="D58" s="234"/>
      <c r="E58" s="234"/>
      <c r="F58" s="234"/>
      <c r="G58" s="234"/>
      <c r="H58" s="234"/>
      <c r="I58" s="234"/>
      <c r="J58" s="234"/>
      <c r="K58" s="234"/>
      <c r="L58" s="234"/>
      <c r="M58" s="234"/>
    </row>
    <row r="59" ht="27" customHeight="1" spans="1:13">
      <c r="A59" s="232">
        <v>53</v>
      </c>
      <c r="B59" s="243" t="s">
        <v>69</v>
      </c>
      <c r="C59" s="234">
        <v>0</v>
      </c>
      <c r="D59" s="234"/>
      <c r="E59" s="234"/>
      <c r="F59" s="234"/>
      <c r="G59" s="234"/>
      <c r="H59" s="234"/>
      <c r="I59" s="234"/>
      <c r="J59" s="234"/>
      <c r="K59" s="234"/>
      <c r="L59" s="234"/>
      <c r="M59" s="234"/>
    </row>
    <row r="60" ht="27" customHeight="1" spans="1:13">
      <c r="A60" s="232">
        <v>54</v>
      </c>
      <c r="B60" s="243" t="s">
        <v>70</v>
      </c>
      <c r="C60" s="234">
        <v>1</v>
      </c>
      <c r="D60" s="234">
        <v>163.97</v>
      </c>
      <c r="E60" s="234"/>
      <c r="F60" s="234">
        <v>163.97</v>
      </c>
      <c r="G60" s="234"/>
      <c r="H60" s="234"/>
      <c r="I60" s="234"/>
      <c r="J60" s="234"/>
      <c r="K60" s="234"/>
      <c r="L60" s="234"/>
      <c r="M60" s="234"/>
    </row>
    <row r="61" ht="27" customHeight="1" spans="1:13">
      <c r="A61" s="232">
        <v>55</v>
      </c>
      <c r="B61" s="233" t="s">
        <v>71</v>
      </c>
      <c r="C61" s="234">
        <v>17</v>
      </c>
      <c r="D61" s="234">
        <v>876.1</v>
      </c>
      <c r="E61" s="234">
        <v>642.5</v>
      </c>
      <c r="F61" s="234">
        <v>233.6</v>
      </c>
      <c r="G61" s="234"/>
      <c r="H61" s="234"/>
      <c r="I61" s="234"/>
      <c r="J61" s="234"/>
      <c r="K61" s="234"/>
      <c r="L61" s="234"/>
      <c r="M61" s="234"/>
    </row>
    <row r="62" ht="27" customHeight="1" spans="1:13">
      <c r="A62" s="232">
        <v>56</v>
      </c>
      <c r="B62" s="242" t="s">
        <v>72</v>
      </c>
      <c r="C62" s="234">
        <v>44</v>
      </c>
      <c r="D62" s="234">
        <f>项目库明细表!I580</f>
        <v>8183.6358</v>
      </c>
      <c r="E62" s="234">
        <v>390</v>
      </c>
      <c r="F62" s="234">
        <f>项目库明细表!O580</f>
        <v>6363.6358</v>
      </c>
      <c r="G62" s="234">
        <v>0</v>
      </c>
      <c r="H62" s="234">
        <v>0</v>
      </c>
      <c r="I62" s="234">
        <v>0</v>
      </c>
      <c r="J62" s="234">
        <v>260</v>
      </c>
      <c r="K62" s="234">
        <v>0</v>
      </c>
      <c r="L62" s="234">
        <v>1170</v>
      </c>
      <c r="M62" s="234">
        <v>0</v>
      </c>
    </row>
    <row r="63" s="211" customFormat="1" ht="27" customHeight="1" spans="1:13">
      <c r="A63" s="227">
        <v>57</v>
      </c>
      <c r="B63" s="230" t="s">
        <v>73</v>
      </c>
      <c r="C63" s="231">
        <f>C64+C65+C66+C67</f>
        <v>9</v>
      </c>
      <c r="D63" s="231">
        <f t="shared" ref="D63:M63" si="11">D64+D65+D66+D67</f>
        <v>1460.36</v>
      </c>
      <c r="E63" s="231">
        <f>E64+E65+E66+E67</f>
        <v>0</v>
      </c>
      <c r="F63" s="231">
        <f>F64+F65+F66+F67</f>
        <v>1388</v>
      </c>
      <c r="G63" s="231">
        <f>G64+G65+G66+G67</f>
        <v>0</v>
      </c>
      <c r="H63" s="231">
        <f>H64+H65+H66+H67</f>
        <v>0</v>
      </c>
      <c r="I63" s="231">
        <f>I64+I65+I66+I67</f>
        <v>0</v>
      </c>
      <c r="J63" s="231">
        <f>J64+J65+J66+J67</f>
        <v>72.36</v>
      </c>
      <c r="K63" s="231">
        <f>K64+K65+K66+K67</f>
        <v>0</v>
      </c>
      <c r="L63" s="231">
        <f>L64+L65+L66+L67</f>
        <v>0</v>
      </c>
      <c r="M63" s="231">
        <f>M64+M65+M66+M67</f>
        <v>0</v>
      </c>
    </row>
    <row r="64" ht="27" customHeight="1" spans="1:13">
      <c r="A64" s="232">
        <v>58</v>
      </c>
      <c r="B64" s="243" t="s">
        <v>74</v>
      </c>
      <c r="C64" s="234">
        <v>8</v>
      </c>
      <c r="D64" s="234">
        <v>1386.36</v>
      </c>
      <c r="E64" s="234"/>
      <c r="F64" s="234">
        <v>1314</v>
      </c>
      <c r="G64" s="234"/>
      <c r="H64" s="234"/>
      <c r="I64" s="234"/>
      <c r="J64" s="234">
        <v>72.36</v>
      </c>
      <c r="K64" s="234"/>
      <c r="L64" s="234"/>
      <c r="M64" s="234"/>
    </row>
    <row r="65" ht="27" customHeight="1" spans="1:13">
      <c r="A65" s="232">
        <v>59</v>
      </c>
      <c r="B65" s="242" t="s">
        <v>75</v>
      </c>
      <c r="C65" s="234">
        <v>0</v>
      </c>
      <c r="D65" s="234"/>
      <c r="E65" s="234"/>
      <c r="F65" s="234"/>
      <c r="G65" s="234"/>
      <c r="H65" s="234"/>
      <c r="I65" s="234"/>
      <c r="J65" s="234"/>
      <c r="K65" s="234"/>
      <c r="L65" s="234"/>
      <c r="M65" s="234"/>
    </row>
    <row r="66" ht="27" customHeight="1" spans="1:13">
      <c r="A66" s="232">
        <v>60</v>
      </c>
      <c r="B66" s="242" t="s">
        <v>76</v>
      </c>
      <c r="C66" s="234">
        <v>0</v>
      </c>
      <c r="D66" s="234"/>
      <c r="E66" s="234"/>
      <c r="F66" s="234"/>
      <c r="G66" s="234"/>
      <c r="H66" s="234"/>
      <c r="I66" s="234"/>
      <c r="J66" s="234"/>
      <c r="K66" s="234"/>
      <c r="L66" s="234"/>
      <c r="M66" s="234"/>
    </row>
    <row r="67" ht="27" customHeight="1" spans="1:13">
      <c r="A67" s="232">
        <v>61</v>
      </c>
      <c r="B67" s="233" t="s">
        <v>77</v>
      </c>
      <c r="C67" s="234">
        <v>1</v>
      </c>
      <c r="D67" s="234">
        <v>74</v>
      </c>
      <c r="E67" s="234"/>
      <c r="F67" s="234">
        <v>74</v>
      </c>
      <c r="G67" s="234"/>
      <c r="H67" s="234"/>
      <c r="I67" s="234"/>
      <c r="J67" s="234"/>
      <c r="K67" s="234"/>
      <c r="L67" s="234"/>
      <c r="M67" s="234"/>
    </row>
    <row r="68" s="211" customFormat="1" ht="27" customHeight="1" spans="1:13">
      <c r="A68" s="227">
        <v>62</v>
      </c>
      <c r="B68" s="252" t="s">
        <v>78</v>
      </c>
      <c r="C68" s="231">
        <f>C69</f>
        <v>1</v>
      </c>
      <c r="D68" s="231">
        <f t="shared" ref="D68:M68" si="12">D69</f>
        <v>135</v>
      </c>
      <c r="E68" s="231">
        <f>E69</f>
        <v>135</v>
      </c>
      <c r="F68" s="231">
        <f>F69</f>
        <v>0</v>
      </c>
      <c r="G68" s="231">
        <f>G69</f>
        <v>0</v>
      </c>
      <c r="H68" s="231">
        <f>H69</f>
        <v>0</v>
      </c>
      <c r="I68" s="231">
        <f>I69</f>
        <v>0</v>
      </c>
      <c r="J68" s="231">
        <f>J69</f>
        <v>0</v>
      </c>
      <c r="K68" s="231">
        <f>K69</f>
        <v>0</v>
      </c>
      <c r="L68" s="231">
        <f>L69</f>
        <v>0</v>
      </c>
      <c r="M68" s="231">
        <f>M69</f>
        <v>0</v>
      </c>
    </row>
    <row r="69" ht="27" customHeight="1" spans="1:13">
      <c r="A69" s="232">
        <v>63</v>
      </c>
      <c r="B69" s="253" t="s">
        <v>79</v>
      </c>
      <c r="C69" s="234">
        <v>1</v>
      </c>
      <c r="D69" s="234">
        <v>135</v>
      </c>
      <c r="E69" s="234">
        <v>135</v>
      </c>
      <c r="F69" s="234"/>
      <c r="G69" s="234"/>
      <c r="H69" s="234"/>
      <c r="I69" s="234"/>
      <c r="J69" s="234"/>
      <c r="K69" s="234"/>
      <c r="L69" s="234"/>
      <c r="M69" s="234"/>
    </row>
  </sheetData>
  <mergeCells count="6">
    <mergeCell ref="A1:B1"/>
    <mergeCell ref="A2:M2"/>
    <mergeCell ref="D4:M4"/>
    <mergeCell ref="A4:A5"/>
    <mergeCell ref="B4:B5"/>
    <mergeCell ref="C4:C5"/>
  </mergeCells>
  <printOptions horizontalCentered="1"/>
  <pageMargins left="0.393055555555556" right="0.354166666666667" top="0.590277777777778" bottom="0.590277777777778" header="0.313888888888889" footer="0.313888888888889"/>
  <pageSetup paperSize="9" orientation="landscape" useFirstPageNumber="1"/>
  <headerFooter alignWithMargins="0">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644"/>
  <sheetViews>
    <sheetView tabSelected="1" view="pageBreakPreview" zoomScale="69" zoomScaleNormal="40" zoomScaleSheetLayoutView="69" workbookViewId="0">
      <pane xSplit="4" ySplit="8" topLeftCell="E590" activePane="bottomRight" state="frozen"/>
      <selection/>
      <selection pane="topRight"/>
      <selection pane="bottomLeft"/>
      <selection pane="bottomRight" activeCell="I1" sqref="I$1:I$1048576"/>
    </sheetView>
  </sheetViews>
  <sheetFormatPr defaultColWidth="6.90833333333333" defaultRowHeight="15"/>
  <cols>
    <col min="1" max="1" width="10.1833333333333" style="50" customWidth="1"/>
    <col min="2" max="2" width="13.6333333333333" style="31" customWidth="1"/>
    <col min="3" max="3" width="23.6333333333333" style="31" customWidth="1"/>
    <col min="4" max="4" width="7.90833333333333" style="31" customWidth="1"/>
    <col min="5" max="5" width="15.5333333333333" style="31" customWidth="1"/>
    <col min="6" max="6" width="6.36666666666667" style="31" customWidth="1"/>
    <col min="7" max="7" width="6.725" style="31" customWidth="1"/>
    <col min="8" max="8" width="6.36666666666667" style="31" customWidth="1"/>
    <col min="9" max="9" width="12.6333333333333" style="31" customWidth="1"/>
    <col min="10" max="10" width="12.3666666666667" style="31" customWidth="1"/>
    <col min="11" max="11" width="11.5" style="31" customWidth="1"/>
    <col min="12" max="12" width="9.51666666666667" style="31" customWidth="1"/>
    <col min="13" max="13" width="9.81666666666667" style="31" customWidth="1"/>
    <col min="14" max="14" width="10.45" style="31" customWidth="1"/>
    <col min="15" max="15" width="12.1833333333333" style="31" customWidth="1"/>
    <col min="16" max="16" width="9.45" style="31" customWidth="1"/>
    <col min="17" max="17" width="8.36666666666667" style="31" customWidth="1"/>
    <col min="18" max="18" width="9.09166666666667" style="31" customWidth="1"/>
    <col min="19" max="19" width="8.63333333333333" style="31" customWidth="1"/>
    <col min="20" max="20" width="10.9083333333333" style="31" customWidth="1"/>
    <col min="21" max="21" width="8.18333333333333" style="31" customWidth="1"/>
    <col min="22" max="22" width="10.0916666666667" style="31" customWidth="1"/>
    <col min="23" max="23" width="7.90833333333333" style="31" customWidth="1"/>
    <col min="24" max="24" width="6.45" style="31" customWidth="1"/>
    <col min="25" max="25" width="6.18333333333333" style="31" customWidth="1"/>
    <col min="26" max="27" width="5.90833333333333" style="31" customWidth="1"/>
    <col min="28" max="28" width="6.18333333333333" style="31" customWidth="1"/>
    <col min="29" max="29" width="7.63333333333333" style="31" customWidth="1"/>
    <col min="30" max="30" width="9.18333333333333" style="31" customWidth="1"/>
    <col min="31" max="31" width="7.54166666666667" style="31" customWidth="1"/>
    <col min="32" max="32" width="15.9083333333333" style="31" customWidth="1"/>
    <col min="33" max="33" width="14.0916666666667" style="31" customWidth="1"/>
    <col min="34" max="34" width="9.63333333333333" style="31" customWidth="1"/>
    <col min="35" max="38" width="8" style="31" hidden="1" customWidth="1"/>
    <col min="39" max="39" width="23.3666666666667" style="31" hidden="1" customWidth="1"/>
    <col min="40" max="40" width="8" style="31" hidden="1" customWidth="1"/>
    <col min="41" max="41" width="10" style="31" customWidth="1"/>
    <col min="42" max="14047" width="6.90833333333333" style="31"/>
    <col min="14048" max="14048" width="8.09166666666667" style="31"/>
    <col min="14049" max="16374" width="6.90833333333333" style="31"/>
    <col min="16375" max="16375" width="8.125" style="31"/>
    <col min="16376" max="16383" width="6.90833333333333" style="31"/>
  </cols>
  <sheetData>
    <row r="1" ht="39.75" customHeight="1" spans="1:1">
      <c r="A1" s="51" t="s">
        <v>80</v>
      </c>
    </row>
    <row r="2" ht="41.15" customHeight="1" spans="1:33">
      <c r="A2" s="52" t="s">
        <v>81</v>
      </c>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row>
    <row r="3" s="1" customFormat="1" ht="30" customHeight="1" spans="1:41">
      <c r="A3" s="53" t="s">
        <v>4</v>
      </c>
      <c r="B3" s="54" t="s">
        <v>82</v>
      </c>
      <c r="C3" s="54" t="s">
        <v>83</v>
      </c>
      <c r="D3" s="54" t="s">
        <v>84</v>
      </c>
      <c r="E3" s="54"/>
      <c r="F3" s="54" t="s">
        <v>85</v>
      </c>
      <c r="G3" s="54" t="s">
        <v>86</v>
      </c>
      <c r="H3" s="54" t="s">
        <v>87</v>
      </c>
      <c r="I3" s="54" t="s">
        <v>88</v>
      </c>
      <c r="J3" s="54"/>
      <c r="K3" s="54"/>
      <c r="L3" s="54"/>
      <c r="M3" s="54"/>
      <c r="N3" s="54"/>
      <c r="O3" s="54"/>
      <c r="P3" s="54"/>
      <c r="Q3" s="54"/>
      <c r="R3" s="54"/>
      <c r="S3" s="54"/>
      <c r="T3" s="54"/>
      <c r="U3" s="54"/>
      <c r="V3" s="54"/>
      <c r="W3" s="54" t="s">
        <v>89</v>
      </c>
      <c r="X3" s="54" t="s">
        <v>90</v>
      </c>
      <c r="Y3" s="54" t="s">
        <v>91</v>
      </c>
      <c r="Z3" s="54" t="s">
        <v>92</v>
      </c>
      <c r="AA3" s="54" t="s">
        <v>93</v>
      </c>
      <c r="AB3" s="54" t="s">
        <v>94</v>
      </c>
      <c r="AC3" s="54" t="s">
        <v>95</v>
      </c>
      <c r="AD3" s="54"/>
      <c r="AE3" s="54" t="s">
        <v>96</v>
      </c>
      <c r="AF3" s="54" t="s">
        <v>97</v>
      </c>
      <c r="AG3" s="54" t="s">
        <v>98</v>
      </c>
      <c r="AH3" s="54" t="s">
        <v>99</v>
      </c>
      <c r="AI3" s="54"/>
      <c r="AJ3" s="54"/>
      <c r="AK3" s="54" t="s">
        <v>100</v>
      </c>
      <c r="AL3" s="54"/>
      <c r="AM3" s="54"/>
      <c r="AN3" s="54"/>
      <c r="AO3" s="54" t="s">
        <v>101</v>
      </c>
    </row>
    <row r="4" s="1" customFormat="1" ht="30" customHeight="1" spans="1:41">
      <c r="A4" s="53"/>
      <c r="B4" s="54"/>
      <c r="C4" s="54"/>
      <c r="D4" s="54" t="s">
        <v>102</v>
      </c>
      <c r="E4" s="54" t="s">
        <v>103</v>
      </c>
      <c r="F4" s="54"/>
      <c r="G4" s="54"/>
      <c r="H4" s="54"/>
      <c r="I4" s="54" t="s">
        <v>7</v>
      </c>
      <c r="J4" s="54" t="s">
        <v>104</v>
      </c>
      <c r="K4" s="54"/>
      <c r="L4" s="54"/>
      <c r="M4" s="54"/>
      <c r="N4" s="54"/>
      <c r="O4" s="54" t="s">
        <v>105</v>
      </c>
      <c r="P4" s="54"/>
      <c r="Q4" s="54"/>
      <c r="R4" s="54"/>
      <c r="S4" s="54"/>
      <c r="T4" s="54"/>
      <c r="U4" s="54"/>
      <c r="V4" s="54"/>
      <c r="W4" s="54"/>
      <c r="X4" s="54"/>
      <c r="Y4" s="54"/>
      <c r="Z4" s="54"/>
      <c r="AA4" s="54"/>
      <c r="AB4" s="54"/>
      <c r="AC4" s="54"/>
      <c r="AD4" s="54"/>
      <c r="AE4" s="54"/>
      <c r="AF4" s="54"/>
      <c r="AG4" s="54"/>
      <c r="AH4" s="54"/>
      <c r="AI4" s="54"/>
      <c r="AJ4" s="54"/>
      <c r="AK4" s="54" t="s">
        <v>106</v>
      </c>
      <c r="AL4" s="54" t="s">
        <v>107</v>
      </c>
      <c r="AM4" s="54" t="s">
        <v>108</v>
      </c>
      <c r="AN4" s="54" t="s">
        <v>109</v>
      </c>
      <c r="AO4" s="54"/>
    </row>
    <row r="5" s="1" customFormat="1" ht="51.65" customHeight="1" spans="1:41">
      <c r="A5" s="53"/>
      <c r="B5" s="54"/>
      <c r="C5" s="54"/>
      <c r="D5" s="54"/>
      <c r="E5" s="54"/>
      <c r="F5" s="54"/>
      <c r="G5" s="54"/>
      <c r="H5" s="54"/>
      <c r="I5" s="54"/>
      <c r="J5" s="54" t="s">
        <v>110</v>
      </c>
      <c r="K5" s="54" t="s">
        <v>111</v>
      </c>
      <c r="L5" s="54" t="s">
        <v>112</v>
      </c>
      <c r="M5" s="54" t="s">
        <v>113</v>
      </c>
      <c r="N5" s="54" t="s">
        <v>114</v>
      </c>
      <c r="O5" s="54" t="s">
        <v>115</v>
      </c>
      <c r="P5" s="54" t="s">
        <v>116</v>
      </c>
      <c r="Q5" s="54" t="s">
        <v>117</v>
      </c>
      <c r="R5" s="54" t="s">
        <v>118</v>
      </c>
      <c r="S5" s="54" t="s">
        <v>119</v>
      </c>
      <c r="T5" s="54" t="s">
        <v>120</v>
      </c>
      <c r="U5" s="54" t="s">
        <v>121</v>
      </c>
      <c r="V5" s="54" t="s">
        <v>122</v>
      </c>
      <c r="W5" s="54"/>
      <c r="X5" s="54"/>
      <c r="Y5" s="54"/>
      <c r="Z5" s="54"/>
      <c r="AA5" s="54"/>
      <c r="AB5" s="54"/>
      <c r="AC5" s="54" t="s">
        <v>123</v>
      </c>
      <c r="AD5" s="54" t="s">
        <v>124</v>
      </c>
      <c r="AE5" s="54"/>
      <c r="AF5" s="54"/>
      <c r="AG5" s="54"/>
      <c r="AH5" s="54"/>
      <c r="AI5" s="54"/>
      <c r="AJ5" s="54"/>
      <c r="AK5" s="54" t="s">
        <v>125</v>
      </c>
      <c r="AL5" s="54" t="s">
        <v>126</v>
      </c>
      <c r="AM5" s="54" t="s">
        <v>127</v>
      </c>
      <c r="AN5" s="54" t="s">
        <v>128</v>
      </c>
      <c r="AO5" s="54"/>
    </row>
    <row r="6" s="2" customFormat="1" ht="35.15" customHeight="1" spans="1:41">
      <c r="A6" s="55"/>
      <c r="B6" s="56"/>
      <c r="C6" s="56"/>
      <c r="D6" s="56"/>
      <c r="E6" s="56"/>
      <c r="F6" s="56"/>
      <c r="G6" s="56"/>
      <c r="H6" s="56"/>
      <c r="I6" s="56">
        <f t="shared" ref="I6:N6" si="0">I7+I310+I325+I328+I345+I361+I368+I370+I420+I431+I442+I625+I638</f>
        <v>80209.079006</v>
      </c>
      <c r="J6" s="56">
        <f>J7+J310+J325+J328+J345+J361+J368+J370+J420+J431+J442+J625+J638</f>
        <v>16787.791806</v>
      </c>
      <c r="K6" s="56">
        <f>K7+K310+K325+K328+K345+K361+K368+K370+K420+K431+K442+K625+K638</f>
        <v>11557.0002</v>
      </c>
      <c r="L6" s="56">
        <f>L7+L310+L325+L328+L345+L361+L368+L370+L420+L431+L442+L625+L638</f>
        <v>2634</v>
      </c>
      <c r="M6" s="56">
        <f>M7+M310+M325+M328+M345+M361+M368+M370+M420+M431+M442+M625+M638</f>
        <v>242</v>
      </c>
      <c r="N6" s="56">
        <f>N7+N310+N325+N328+N345+N361+N368+N370+N420+N431+N442+N625+N638</f>
        <v>2354.7917</v>
      </c>
      <c r="O6" s="56">
        <f t="shared" ref="O6:V6" si="1">O7+O310+O325+O328+O345+O361+O368+O370+O420+O431+O442+O625+O638</f>
        <v>42293.9591</v>
      </c>
      <c r="P6" s="56">
        <f>P7+P310+P325+P328+P345+P361+P368+P370+P420+P431+P442+P625+P638</f>
        <v>0</v>
      </c>
      <c r="Q6" s="56">
        <f>Q7+Q310+Q325+Q328+Q345+Q361+Q368+Q370+Q420+Q431+Q442+Q625+Q638</f>
        <v>0</v>
      </c>
      <c r="R6" s="56">
        <f>R7+R310+R325+R328+R345+R361+R368+R370+R420+R431+R442+R625+R638</f>
        <v>0</v>
      </c>
      <c r="S6" s="56">
        <f>S7+S310+S325+S328+S345+S361+S368+S370+S420+S431+S442+S625+S638</f>
        <v>4603.36</v>
      </c>
      <c r="T6" s="56">
        <f>T7+T310+T325+T328+T345+T361+T368+T370+T420+T431+T442+T625+T638</f>
        <v>1699.1504</v>
      </c>
      <c r="U6" s="56">
        <f>U7+U310+U325+U328+U345+U361+U368+U370+U420+U431+U442+U625+U638</f>
        <v>1905.71</v>
      </c>
      <c r="V6" s="56">
        <f>V7+V310+V325+V328+V345+V361+V368+V370+V420+V431+V442+V625+V638</f>
        <v>12919.1077</v>
      </c>
      <c r="W6" s="58"/>
      <c r="X6" s="58"/>
      <c r="Y6" s="58"/>
      <c r="Z6" s="58"/>
      <c r="AA6" s="58"/>
      <c r="AB6" s="58"/>
      <c r="AC6" s="58"/>
      <c r="AD6" s="58"/>
      <c r="AE6" s="58"/>
      <c r="AF6" s="58"/>
      <c r="AG6" s="58"/>
      <c r="AH6" s="58"/>
      <c r="AI6" s="58"/>
      <c r="AJ6" s="58"/>
      <c r="AK6" s="58"/>
      <c r="AL6" s="58" t="s">
        <v>129</v>
      </c>
      <c r="AM6" s="58"/>
      <c r="AN6" s="58"/>
      <c r="AO6" s="58"/>
    </row>
    <row r="7" s="2" customFormat="1" ht="29" customHeight="1" spans="1:41">
      <c r="A7" s="56" t="s">
        <v>18</v>
      </c>
      <c r="B7" s="56"/>
      <c r="C7" s="56"/>
      <c r="D7" s="56"/>
      <c r="E7" s="56"/>
      <c r="F7" s="56"/>
      <c r="G7" s="56"/>
      <c r="H7" s="56"/>
      <c r="I7" s="56">
        <f>I8+I271+I275+I291+I296</f>
        <v>37917.405148</v>
      </c>
      <c r="J7" s="56">
        <f t="shared" ref="J7:V7" si="2">J8+J271+J275+J291+J296</f>
        <v>13328.951148</v>
      </c>
      <c r="K7" s="56">
        <f>K8+K271+K275+K291+K296</f>
        <v>10382.667354</v>
      </c>
      <c r="L7" s="56">
        <f>L8+L271+L275+L291+L296</f>
        <v>1521.189435</v>
      </c>
      <c r="M7" s="56">
        <f>M8+M271+M275+M291+M296</f>
        <v>100</v>
      </c>
      <c r="N7" s="56">
        <f>N8+N271+N275+N291+N296</f>
        <v>1325.094359</v>
      </c>
      <c r="O7" s="56">
        <f>O8+O271+O275+O291+O296</f>
        <v>7870.8542</v>
      </c>
      <c r="P7" s="56">
        <f>P8+P271+P275+P291+P296</f>
        <v>0</v>
      </c>
      <c r="Q7" s="56">
        <f>Q8+Q271+Q275+Q291+Q296</f>
        <v>0</v>
      </c>
      <c r="R7" s="56">
        <f>R8+R271+R275+R291+R296</f>
        <v>0</v>
      </c>
      <c r="S7" s="56">
        <f>S8+S271+S275+S291+S296</f>
        <v>3951</v>
      </c>
      <c r="T7" s="56">
        <f>T8+T271+T275+T291+T296</f>
        <v>1399.1998</v>
      </c>
      <c r="U7" s="56">
        <f>U8+U271+U275+U291+U296</f>
        <v>0</v>
      </c>
      <c r="V7" s="56">
        <f>V8+V271+V275+V291+V296</f>
        <v>11367.4</v>
      </c>
      <c r="W7" s="56"/>
      <c r="X7" s="56"/>
      <c r="Y7" s="56"/>
      <c r="Z7" s="56"/>
      <c r="AA7" s="56"/>
      <c r="AB7" s="56"/>
      <c r="AC7" s="56"/>
      <c r="AD7" s="56"/>
      <c r="AE7" s="56"/>
      <c r="AF7" s="56"/>
      <c r="AG7" s="56"/>
      <c r="AH7" s="56"/>
      <c r="AI7" s="56"/>
      <c r="AJ7" s="56"/>
      <c r="AK7" s="56"/>
      <c r="AL7" s="56" t="s">
        <v>130</v>
      </c>
      <c r="AM7" s="56"/>
      <c r="AN7" s="56"/>
      <c r="AO7" s="56"/>
    </row>
    <row r="8" s="3" customFormat="1" ht="31" customHeight="1" spans="1:41">
      <c r="A8" s="57" t="s">
        <v>19</v>
      </c>
      <c r="B8" s="58"/>
      <c r="C8" s="58"/>
      <c r="D8" s="58"/>
      <c r="E8" s="58"/>
      <c r="F8" s="58"/>
      <c r="G8" s="58"/>
      <c r="H8" s="58"/>
      <c r="I8" s="58">
        <f>SUM(I9:I270)</f>
        <v>32005.283248</v>
      </c>
      <c r="J8" s="58">
        <f t="shared" ref="J8:V8" si="3">SUM(J9:J270)</f>
        <v>12662.273448</v>
      </c>
      <c r="K8" s="58">
        <f>SUM(K9:K270)</f>
        <v>9724.189654</v>
      </c>
      <c r="L8" s="58">
        <f>SUM(L9:L270)</f>
        <v>1521.189435</v>
      </c>
      <c r="M8" s="58">
        <f>SUM(M9:M270)</f>
        <v>100</v>
      </c>
      <c r="N8" s="58">
        <f>SUM(N9:N270)</f>
        <v>1316.894359</v>
      </c>
      <c r="O8" s="58">
        <f>SUM(O9:O270)</f>
        <v>4224.91</v>
      </c>
      <c r="P8" s="58">
        <f>SUM(P9:P270)</f>
        <v>0</v>
      </c>
      <c r="Q8" s="58">
        <f>SUM(Q9:Q270)</f>
        <v>0</v>
      </c>
      <c r="R8" s="58">
        <f>SUM(R9:R270)</f>
        <v>0</v>
      </c>
      <c r="S8" s="58">
        <f>SUM(S9:S270)</f>
        <v>3340</v>
      </c>
      <c r="T8" s="58">
        <f>SUM(T9:T270)</f>
        <v>670.0998</v>
      </c>
      <c r="U8" s="58">
        <f>SUM(U9:U270)</f>
        <v>0</v>
      </c>
      <c r="V8" s="58">
        <f>SUM(V9:V270)</f>
        <v>11108</v>
      </c>
      <c r="W8" s="58"/>
      <c r="X8" s="58"/>
      <c r="Y8" s="58"/>
      <c r="Z8" s="58"/>
      <c r="AA8" s="58"/>
      <c r="AB8" s="58"/>
      <c r="AC8" s="58"/>
      <c r="AD8" s="58"/>
      <c r="AE8" s="58"/>
      <c r="AF8" s="58"/>
      <c r="AG8" s="58"/>
      <c r="AH8" s="58"/>
      <c r="AI8" s="58"/>
      <c r="AJ8" s="58"/>
      <c r="AK8" s="58"/>
      <c r="AL8" s="58"/>
      <c r="AM8" s="58"/>
      <c r="AN8" s="58"/>
      <c r="AO8" s="58"/>
    </row>
    <row r="9" s="4" customFormat="1" ht="63" customHeight="1" spans="1:41">
      <c r="A9" s="57"/>
      <c r="B9" s="58" t="s">
        <v>131</v>
      </c>
      <c r="C9" s="59" t="s">
        <v>132</v>
      </c>
      <c r="D9" s="58" t="s">
        <v>133</v>
      </c>
      <c r="E9" s="58" t="s">
        <v>134</v>
      </c>
      <c r="F9" s="58" t="s">
        <v>126</v>
      </c>
      <c r="G9" s="58" t="s">
        <v>135</v>
      </c>
      <c r="H9" s="58" t="s">
        <v>136</v>
      </c>
      <c r="I9" s="69">
        <v>220</v>
      </c>
      <c r="J9" s="69"/>
      <c r="K9" s="69"/>
      <c r="L9" s="69"/>
      <c r="M9" s="69"/>
      <c r="N9" s="69"/>
      <c r="O9" s="69"/>
      <c r="P9" s="69"/>
      <c r="Q9" s="69"/>
      <c r="R9" s="69"/>
      <c r="S9" s="69">
        <v>200</v>
      </c>
      <c r="T9" s="69"/>
      <c r="U9" s="69"/>
      <c r="V9" s="69">
        <v>20</v>
      </c>
      <c r="W9" s="69" t="s">
        <v>108</v>
      </c>
      <c r="X9" s="69" t="s">
        <v>109</v>
      </c>
      <c r="Y9" s="69" t="s">
        <v>128</v>
      </c>
      <c r="Z9" s="69" t="s">
        <v>128</v>
      </c>
      <c r="AA9" s="69" t="s">
        <v>109</v>
      </c>
      <c r="AB9" s="69" t="s">
        <v>128</v>
      </c>
      <c r="AC9" s="69">
        <v>112</v>
      </c>
      <c r="AD9" s="69">
        <v>390</v>
      </c>
      <c r="AE9" s="69">
        <v>390</v>
      </c>
      <c r="AF9" s="60" t="s">
        <v>137</v>
      </c>
      <c r="AG9" s="58" t="s">
        <v>138</v>
      </c>
      <c r="AH9" s="58" t="s">
        <v>139</v>
      </c>
      <c r="AI9" s="58" t="s">
        <v>128</v>
      </c>
      <c r="AJ9" s="58" t="s">
        <v>135</v>
      </c>
      <c r="AK9" s="68"/>
      <c r="AL9" s="68"/>
      <c r="AM9" s="68"/>
      <c r="AN9" s="68"/>
      <c r="AO9" s="68"/>
    </row>
    <row r="10" s="4" customFormat="1" ht="129" customHeight="1" spans="1:41">
      <c r="A10" s="57"/>
      <c r="B10" s="60" t="s">
        <v>140</v>
      </c>
      <c r="C10" s="61" t="s">
        <v>141</v>
      </c>
      <c r="D10" s="60" t="s">
        <v>142</v>
      </c>
      <c r="E10" s="60" t="s">
        <v>143</v>
      </c>
      <c r="F10" s="60" t="s">
        <v>126</v>
      </c>
      <c r="G10" s="58" t="s">
        <v>135</v>
      </c>
      <c r="H10" s="60" t="s">
        <v>144</v>
      </c>
      <c r="I10" s="70">
        <v>5600</v>
      </c>
      <c r="J10" s="70"/>
      <c r="K10" s="70"/>
      <c r="L10" s="70"/>
      <c r="M10" s="70"/>
      <c r="N10" s="70"/>
      <c r="O10" s="70"/>
      <c r="P10" s="70"/>
      <c r="Q10" s="70"/>
      <c r="R10" s="70"/>
      <c r="S10" s="70">
        <v>2000</v>
      </c>
      <c r="T10" s="70"/>
      <c r="U10" s="70"/>
      <c r="V10" s="70">
        <v>3600</v>
      </c>
      <c r="W10" s="69" t="s">
        <v>108</v>
      </c>
      <c r="X10" s="70" t="s">
        <v>109</v>
      </c>
      <c r="Y10" s="70" t="s">
        <v>128</v>
      </c>
      <c r="Z10" s="69" t="s">
        <v>128</v>
      </c>
      <c r="AA10" s="70" t="s">
        <v>109</v>
      </c>
      <c r="AB10" s="70" t="s">
        <v>128</v>
      </c>
      <c r="AC10" s="70">
        <v>1178</v>
      </c>
      <c r="AD10" s="69">
        <v>4120</v>
      </c>
      <c r="AE10" s="70">
        <v>4120</v>
      </c>
      <c r="AF10" s="60" t="s">
        <v>137</v>
      </c>
      <c r="AG10" s="60" t="s">
        <v>145</v>
      </c>
      <c r="AH10" s="58" t="s">
        <v>139</v>
      </c>
      <c r="AI10" s="58" t="s">
        <v>128</v>
      </c>
      <c r="AJ10" s="58" t="s">
        <v>135</v>
      </c>
      <c r="AK10" s="68"/>
      <c r="AL10" s="68"/>
      <c r="AM10" s="68"/>
      <c r="AN10" s="68"/>
      <c r="AO10" s="68"/>
    </row>
    <row r="11" s="4" customFormat="1" ht="319" customHeight="1" spans="1:41">
      <c r="A11" s="57"/>
      <c r="B11" s="60" t="s">
        <v>146</v>
      </c>
      <c r="C11" s="61" t="s">
        <v>147</v>
      </c>
      <c r="D11" s="58" t="s">
        <v>142</v>
      </c>
      <c r="E11" s="60" t="s">
        <v>148</v>
      </c>
      <c r="F11" s="58" t="s">
        <v>126</v>
      </c>
      <c r="G11" s="58" t="s">
        <v>135</v>
      </c>
      <c r="H11" s="58" t="s">
        <v>149</v>
      </c>
      <c r="I11" s="69">
        <v>300</v>
      </c>
      <c r="J11" s="71"/>
      <c r="K11" s="71"/>
      <c r="L11" s="70"/>
      <c r="M11" s="72"/>
      <c r="N11" s="70"/>
      <c r="O11" s="69"/>
      <c r="P11" s="69"/>
      <c r="Q11" s="69"/>
      <c r="R11" s="69"/>
      <c r="S11" s="69">
        <v>30</v>
      </c>
      <c r="T11" s="69"/>
      <c r="U11" s="69"/>
      <c r="V11" s="69">
        <v>270</v>
      </c>
      <c r="W11" s="69" t="s">
        <v>108</v>
      </c>
      <c r="X11" s="69" t="s">
        <v>109</v>
      </c>
      <c r="Y11" s="69" t="s">
        <v>128</v>
      </c>
      <c r="Z11" s="69" t="s">
        <v>128</v>
      </c>
      <c r="AA11" s="69" t="s">
        <v>109</v>
      </c>
      <c r="AB11" s="69" t="s">
        <v>128</v>
      </c>
      <c r="AC11" s="72">
        <v>250</v>
      </c>
      <c r="AD11" s="69">
        <v>875</v>
      </c>
      <c r="AE11" s="72">
        <v>875</v>
      </c>
      <c r="AF11" s="60" t="s">
        <v>137</v>
      </c>
      <c r="AG11" s="58" t="s">
        <v>150</v>
      </c>
      <c r="AH11" s="58" t="s">
        <v>139</v>
      </c>
      <c r="AI11" s="58" t="s">
        <v>128</v>
      </c>
      <c r="AJ11" s="58" t="s">
        <v>135</v>
      </c>
      <c r="AK11" s="68"/>
      <c r="AL11" s="68"/>
      <c r="AM11" s="68"/>
      <c r="AN11" s="68"/>
      <c r="AO11" s="68"/>
    </row>
    <row r="12" s="4" customFormat="1" ht="104" customHeight="1" spans="1:41">
      <c r="A12" s="57"/>
      <c r="B12" s="60" t="s">
        <v>151</v>
      </c>
      <c r="C12" s="59" t="s">
        <v>152</v>
      </c>
      <c r="D12" s="58" t="s">
        <v>142</v>
      </c>
      <c r="E12" s="58" t="s">
        <v>153</v>
      </c>
      <c r="F12" s="58" t="s">
        <v>126</v>
      </c>
      <c r="G12" s="58" t="s">
        <v>135</v>
      </c>
      <c r="H12" s="58" t="s">
        <v>154</v>
      </c>
      <c r="I12" s="69">
        <v>50</v>
      </c>
      <c r="J12" s="72"/>
      <c r="K12" s="72"/>
      <c r="L12" s="69"/>
      <c r="M12" s="72"/>
      <c r="N12" s="69"/>
      <c r="O12" s="69"/>
      <c r="P12" s="69"/>
      <c r="Q12" s="69"/>
      <c r="R12" s="69"/>
      <c r="S12" s="69">
        <v>30</v>
      </c>
      <c r="T12" s="69"/>
      <c r="U12" s="69"/>
      <c r="V12" s="69">
        <v>20</v>
      </c>
      <c r="W12" s="69" t="s">
        <v>108</v>
      </c>
      <c r="X12" s="69" t="s">
        <v>109</v>
      </c>
      <c r="Y12" s="69" t="s">
        <v>128</v>
      </c>
      <c r="Z12" s="69" t="s">
        <v>128</v>
      </c>
      <c r="AA12" s="69" t="s">
        <v>109</v>
      </c>
      <c r="AB12" s="69" t="s">
        <v>128</v>
      </c>
      <c r="AC12" s="72">
        <v>85</v>
      </c>
      <c r="AD12" s="69">
        <v>298</v>
      </c>
      <c r="AE12" s="72">
        <v>298</v>
      </c>
      <c r="AF12" s="60" t="s">
        <v>137</v>
      </c>
      <c r="AG12" s="58" t="s">
        <v>155</v>
      </c>
      <c r="AH12" s="58" t="s">
        <v>139</v>
      </c>
      <c r="AI12" s="58" t="s">
        <v>128</v>
      </c>
      <c r="AJ12" s="58" t="s">
        <v>135</v>
      </c>
      <c r="AK12" s="68"/>
      <c r="AL12" s="68"/>
      <c r="AM12" s="68"/>
      <c r="AN12" s="68"/>
      <c r="AO12" s="68"/>
    </row>
    <row r="13" s="4" customFormat="1" ht="90" customHeight="1" spans="1:41">
      <c r="A13" s="57"/>
      <c r="B13" s="58" t="s">
        <v>156</v>
      </c>
      <c r="C13" s="59" t="s">
        <v>157</v>
      </c>
      <c r="D13" s="58" t="s">
        <v>158</v>
      </c>
      <c r="E13" s="58" t="s">
        <v>159</v>
      </c>
      <c r="F13" s="58" t="s">
        <v>126</v>
      </c>
      <c r="G13" s="58" t="s">
        <v>135</v>
      </c>
      <c r="H13" s="58" t="s">
        <v>160</v>
      </c>
      <c r="I13" s="69">
        <v>50</v>
      </c>
      <c r="J13" s="69"/>
      <c r="K13" s="69"/>
      <c r="L13" s="69"/>
      <c r="M13" s="69"/>
      <c r="N13" s="69"/>
      <c r="O13" s="69"/>
      <c r="P13" s="69"/>
      <c r="Q13" s="69"/>
      <c r="R13" s="69"/>
      <c r="S13" s="69">
        <v>30</v>
      </c>
      <c r="T13" s="69"/>
      <c r="U13" s="69"/>
      <c r="V13" s="69">
        <v>20</v>
      </c>
      <c r="W13" s="69" t="s">
        <v>108</v>
      </c>
      <c r="X13" s="69" t="s">
        <v>109</v>
      </c>
      <c r="Y13" s="69" t="s">
        <v>128</v>
      </c>
      <c r="Z13" s="69" t="s">
        <v>128</v>
      </c>
      <c r="AA13" s="69" t="s">
        <v>109</v>
      </c>
      <c r="AB13" s="69" t="s">
        <v>128</v>
      </c>
      <c r="AC13" s="69">
        <v>106</v>
      </c>
      <c r="AD13" s="69">
        <v>370</v>
      </c>
      <c r="AE13" s="69">
        <v>370</v>
      </c>
      <c r="AF13" s="60" t="s">
        <v>137</v>
      </c>
      <c r="AG13" s="58" t="s">
        <v>161</v>
      </c>
      <c r="AH13" s="58" t="s">
        <v>139</v>
      </c>
      <c r="AI13" s="58" t="s">
        <v>128</v>
      </c>
      <c r="AJ13" s="58" t="s">
        <v>135</v>
      </c>
      <c r="AK13" s="68"/>
      <c r="AL13" s="68"/>
      <c r="AM13" s="68"/>
      <c r="AN13" s="68"/>
      <c r="AO13" s="68"/>
    </row>
    <row r="14" s="4" customFormat="1" ht="127" customHeight="1" spans="1:41">
      <c r="A14" s="57"/>
      <c r="B14" s="62" t="s">
        <v>162</v>
      </c>
      <c r="C14" s="63" t="s">
        <v>163</v>
      </c>
      <c r="D14" s="62" t="s">
        <v>164</v>
      </c>
      <c r="E14" s="58" t="s">
        <v>165</v>
      </c>
      <c r="F14" s="58" t="s">
        <v>126</v>
      </c>
      <c r="G14" s="58" t="s">
        <v>135</v>
      </c>
      <c r="H14" s="58" t="s">
        <v>166</v>
      </c>
      <c r="I14" s="69">
        <v>5000</v>
      </c>
      <c r="J14" s="69"/>
      <c r="K14" s="69"/>
      <c r="L14" s="69"/>
      <c r="M14" s="69"/>
      <c r="N14" s="69"/>
      <c r="O14" s="69"/>
      <c r="P14" s="69"/>
      <c r="Q14" s="69"/>
      <c r="R14" s="69"/>
      <c r="S14" s="69">
        <v>1050</v>
      </c>
      <c r="T14" s="69"/>
      <c r="U14" s="69"/>
      <c r="V14" s="69">
        <v>3950</v>
      </c>
      <c r="W14" s="69" t="s">
        <v>108</v>
      </c>
      <c r="X14" s="69" t="s">
        <v>109</v>
      </c>
      <c r="Y14" s="69" t="s">
        <v>128</v>
      </c>
      <c r="Z14" s="69" t="s">
        <v>128</v>
      </c>
      <c r="AA14" s="69" t="s">
        <v>109</v>
      </c>
      <c r="AB14" s="69" t="s">
        <v>128</v>
      </c>
      <c r="AC14" s="69">
        <v>114</v>
      </c>
      <c r="AD14" s="69">
        <v>398</v>
      </c>
      <c r="AE14" s="69">
        <v>398</v>
      </c>
      <c r="AF14" s="60" t="s">
        <v>137</v>
      </c>
      <c r="AG14" s="82" t="s">
        <v>167</v>
      </c>
      <c r="AH14" s="58" t="s">
        <v>168</v>
      </c>
      <c r="AI14" s="58" t="s">
        <v>128</v>
      </c>
      <c r="AJ14" s="58" t="s">
        <v>135</v>
      </c>
      <c r="AK14" s="68"/>
      <c r="AL14" s="68"/>
      <c r="AM14" s="68"/>
      <c r="AN14" s="68"/>
      <c r="AO14" s="68"/>
    </row>
    <row r="15" s="5" customFormat="1" ht="64" customHeight="1" spans="1:40">
      <c r="A15" s="64"/>
      <c r="B15" s="64" t="s">
        <v>169</v>
      </c>
      <c r="C15" s="64" t="s">
        <v>170</v>
      </c>
      <c r="D15" s="64" t="s">
        <v>142</v>
      </c>
      <c r="E15" s="64" t="s">
        <v>148</v>
      </c>
      <c r="F15" s="64" t="s">
        <v>126</v>
      </c>
      <c r="G15" s="64" t="s">
        <v>171</v>
      </c>
      <c r="H15" s="64" t="s">
        <v>172</v>
      </c>
      <c r="I15" s="64">
        <v>15</v>
      </c>
      <c r="J15" s="64"/>
      <c r="K15" s="64"/>
      <c r="L15" s="64"/>
      <c r="M15" s="64"/>
      <c r="N15" s="64"/>
      <c r="O15" s="64">
        <v>15</v>
      </c>
      <c r="P15" s="64"/>
      <c r="Q15" s="64"/>
      <c r="R15" s="64"/>
      <c r="S15" s="64"/>
      <c r="T15" s="64"/>
      <c r="U15" s="64"/>
      <c r="V15" s="64"/>
      <c r="W15" s="64" t="s">
        <v>108</v>
      </c>
      <c r="X15" s="64" t="s">
        <v>109</v>
      </c>
      <c r="Y15" s="64" t="s">
        <v>128</v>
      </c>
      <c r="Z15" s="64" t="s">
        <v>128</v>
      </c>
      <c r="AA15" s="64" t="s">
        <v>109</v>
      </c>
      <c r="AB15" s="64" t="s">
        <v>128</v>
      </c>
      <c r="AC15" s="64">
        <v>10</v>
      </c>
      <c r="AD15" s="64">
        <v>34</v>
      </c>
      <c r="AE15" s="64">
        <v>34</v>
      </c>
      <c r="AF15" s="64" t="s">
        <v>173</v>
      </c>
      <c r="AG15" s="64" t="s">
        <v>174</v>
      </c>
      <c r="AH15" s="64"/>
      <c r="AI15" s="64"/>
      <c r="AJ15" s="64"/>
      <c r="AK15" s="64"/>
      <c r="AL15" s="64"/>
      <c r="AM15" s="64"/>
      <c r="AN15" s="64"/>
    </row>
    <row r="16" s="5" customFormat="1" ht="64" customHeight="1" spans="1:40">
      <c r="A16" s="64"/>
      <c r="B16" s="64" t="s">
        <v>175</v>
      </c>
      <c r="C16" s="64" t="s">
        <v>176</v>
      </c>
      <c r="D16" s="64" t="s">
        <v>142</v>
      </c>
      <c r="E16" s="64" t="s">
        <v>148</v>
      </c>
      <c r="F16" s="64" t="s">
        <v>126</v>
      </c>
      <c r="G16" s="64" t="s">
        <v>171</v>
      </c>
      <c r="H16" s="64" t="s">
        <v>177</v>
      </c>
      <c r="I16" s="64">
        <v>150</v>
      </c>
      <c r="J16" s="64"/>
      <c r="K16" s="64"/>
      <c r="L16" s="64"/>
      <c r="M16" s="64"/>
      <c r="N16" s="64"/>
      <c r="O16" s="64">
        <v>150</v>
      </c>
      <c r="P16" s="64"/>
      <c r="Q16" s="64"/>
      <c r="R16" s="64"/>
      <c r="S16" s="64"/>
      <c r="T16" s="64"/>
      <c r="U16" s="64"/>
      <c r="V16" s="64"/>
      <c r="W16" s="64" t="s">
        <v>108</v>
      </c>
      <c r="X16" s="64" t="s">
        <v>109</v>
      </c>
      <c r="Y16" s="64" t="s">
        <v>128</v>
      </c>
      <c r="Z16" s="64" t="s">
        <v>128</v>
      </c>
      <c r="AA16" s="64" t="s">
        <v>109</v>
      </c>
      <c r="AB16" s="64" t="s">
        <v>128</v>
      </c>
      <c r="AC16" s="64">
        <v>22</v>
      </c>
      <c r="AD16" s="64">
        <v>74</v>
      </c>
      <c r="AE16" s="64">
        <v>74</v>
      </c>
      <c r="AF16" s="64" t="s">
        <v>178</v>
      </c>
      <c r="AG16" s="64" t="s">
        <v>174</v>
      </c>
      <c r="AH16" s="64"/>
      <c r="AI16" s="64"/>
      <c r="AJ16" s="64"/>
      <c r="AK16" s="64"/>
      <c r="AL16" s="64"/>
      <c r="AM16" s="64"/>
      <c r="AN16" s="64"/>
    </row>
    <row r="17" s="3" customFormat="1" ht="84" customHeight="1" spans="1:41">
      <c r="A17" s="57" t="s">
        <v>179</v>
      </c>
      <c r="B17" s="58" t="s">
        <v>180</v>
      </c>
      <c r="C17" s="58" t="s">
        <v>181</v>
      </c>
      <c r="D17" s="58" t="s">
        <v>182</v>
      </c>
      <c r="E17" s="58" t="s">
        <v>183</v>
      </c>
      <c r="F17" s="58">
        <v>2019</v>
      </c>
      <c r="G17" s="58" t="s">
        <v>184</v>
      </c>
      <c r="H17" s="58" t="s">
        <v>185</v>
      </c>
      <c r="I17" s="58">
        <f>J17+O17+P17+Q17+R17+S17+T17+U17+V17</f>
        <v>35</v>
      </c>
      <c r="J17" s="58">
        <f>K17+L17+M17+N17</f>
        <v>35</v>
      </c>
      <c r="K17" s="58"/>
      <c r="L17" s="58">
        <v>35</v>
      </c>
      <c r="M17" s="58"/>
      <c r="N17" s="58"/>
      <c r="O17" s="58"/>
      <c r="P17" s="58"/>
      <c r="Q17" s="58"/>
      <c r="R17" s="58"/>
      <c r="S17" s="58"/>
      <c r="T17" s="58"/>
      <c r="U17" s="58"/>
      <c r="V17" s="58"/>
      <c r="W17" s="58" t="s">
        <v>108</v>
      </c>
      <c r="X17" s="58" t="s">
        <v>109</v>
      </c>
      <c r="Y17" s="58" t="s">
        <v>128</v>
      </c>
      <c r="Z17" s="58" t="s">
        <v>109</v>
      </c>
      <c r="AA17" s="58" t="s">
        <v>109</v>
      </c>
      <c r="AB17" s="58" t="s">
        <v>128</v>
      </c>
      <c r="AC17" s="58">
        <v>98</v>
      </c>
      <c r="AD17" s="58">
        <v>309</v>
      </c>
      <c r="AE17" s="58">
        <v>309</v>
      </c>
      <c r="AF17" s="58" t="s">
        <v>178</v>
      </c>
      <c r="AG17" s="58" t="s">
        <v>186</v>
      </c>
      <c r="AH17" s="58" t="s">
        <v>187</v>
      </c>
      <c r="AI17" s="58"/>
      <c r="AJ17" s="58"/>
      <c r="AK17" s="58"/>
      <c r="AL17" s="58"/>
      <c r="AM17" s="58"/>
      <c r="AN17" s="58"/>
      <c r="AO17" s="58" t="s">
        <v>109</v>
      </c>
    </row>
    <row r="18" s="3" customFormat="1" ht="92" customHeight="1" spans="1:41">
      <c r="A18" s="57" t="s">
        <v>179</v>
      </c>
      <c r="B18" s="58" t="s">
        <v>188</v>
      </c>
      <c r="C18" s="58" t="s">
        <v>189</v>
      </c>
      <c r="D18" s="58" t="s">
        <v>182</v>
      </c>
      <c r="E18" s="58" t="s">
        <v>190</v>
      </c>
      <c r="F18" s="58">
        <v>2019</v>
      </c>
      <c r="G18" s="58" t="s">
        <v>184</v>
      </c>
      <c r="H18" s="58" t="s">
        <v>191</v>
      </c>
      <c r="I18" s="58">
        <f>J18+O18+P18+Q18+R18+S18+T18+U18+V18</f>
        <v>35</v>
      </c>
      <c r="J18" s="58">
        <v>35</v>
      </c>
      <c r="K18" s="58"/>
      <c r="L18" s="58">
        <v>35</v>
      </c>
      <c r="M18" s="58"/>
      <c r="N18" s="58"/>
      <c r="O18" s="58"/>
      <c r="P18" s="58"/>
      <c r="Q18" s="58"/>
      <c r="R18" s="58"/>
      <c r="S18" s="58"/>
      <c r="T18" s="58"/>
      <c r="U18" s="58"/>
      <c r="V18" s="58"/>
      <c r="W18" s="58" t="s">
        <v>108</v>
      </c>
      <c r="X18" s="58" t="s">
        <v>109</v>
      </c>
      <c r="Y18" s="58" t="s">
        <v>128</v>
      </c>
      <c r="Z18" s="58" t="s">
        <v>109</v>
      </c>
      <c r="AA18" s="58" t="s">
        <v>109</v>
      </c>
      <c r="AB18" s="58" t="s">
        <v>128</v>
      </c>
      <c r="AC18" s="58">
        <v>130</v>
      </c>
      <c r="AD18" s="58">
        <v>453</v>
      </c>
      <c r="AE18" s="58">
        <v>453</v>
      </c>
      <c r="AF18" s="58" t="s">
        <v>178</v>
      </c>
      <c r="AG18" s="58" t="s">
        <v>192</v>
      </c>
      <c r="AH18" s="58" t="s">
        <v>187</v>
      </c>
      <c r="AI18" s="58"/>
      <c r="AJ18" s="58"/>
      <c r="AK18" s="58"/>
      <c r="AL18" s="58"/>
      <c r="AM18" s="58"/>
      <c r="AN18" s="58"/>
      <c r="AO18" s="58" t="s">
        <v>109</v>
      </c>
    </row>
    <row r="19" s="6" customFormat="1" ht="92" customHeight="1" spans="1:41">
      <c r="A19" s="57" t="s">
        <v>179</v>
      </c>
      <c r="B19" s="58" t="s">
        <v>193</v>
      </c>
      <c r="C19" s="58" t="s">
        <v>194</v>
      </c>
      <c r="D19" s="58" t="s">
        <v>182</v>
      </c>
      <c r="E19" s="58" t="s">
        <v>190</v>
      </c>
      <c r="F19" s="58">
        <v>2019</v>
      </c>
      <c r="G19" s="58" t="s">
        <v>184</v>
      </c>
      <c r="H19" s="58" t="s">
        <v>191</v>
      </c>
      <c r="I19" s="58">
        <v>80</v>
      </c>
      <c r="J19" s="58">
        <v>80</v>
      </c>
      <c r="K19" s="58">
        <v>55</v>
      </c>
      <c r="L19" s="58">
        <v>25</v>
      </c>
      <c r="M19" s="58"/>
      <c r="N19" s="58"/>
      <c r="O19" s="58"/>
      <c r="P19" s="58"/>
      <c r="Q19" s="58"/>
      <c r="R19" s="58"/>
      <c r="S19" s="58"/>
      <c r="T19" s="58"/>
      <c r="U19" s="58"/>
      <c r="V19" s="58"/>
      <c r="W19" s="58" t="s">
        <v>127</v>
      </c>
      <c r="X19" s="58" t="s">
        <v>109</v>
      </c>
      <c r="Y19" s="58" t="s">
        <v>109</v>
      </c>
      <c r="Z19" s="58" t="s">
        <v>109</v>
      </c>
      <c r="AA19" s="58" t="s">
        <v>109</v>
      </c>
      <c r="AB19" s="58" t="s">
        <v>128</v>
      </c>
      <c r="AC19" s="58">
        <v>130</v>
      </c>
      <c r="AD19" s="58">
        <v>453</v>
      </c>
      <c r="AE19" s="58">
        <v>453</v>
      </c>
      <c r="AF19" s="58" t="s">
        <v>178</v>
      </c>
      <c r="AG19" s="58" t="s">
        <v>195</v>
      </c>
      <c r="AH19" s="58" t="s">
        <v>196</v>
      </c>
      <c r="AI19" s="58"/>
      <c r="AJ19" s="58"/>
      <c r="AK19" s="58"/>
      <c r="AL19" s="58"/>
      <c r="AM19" s="58"/>
      <c r="AN19" s="58"/>
      <c r="AO19" s="58" t="s">
        <v>109</v>
      </c>
    </row>
    <row r="20" s="3" customFormat="1" ht="92" customHeight="1" spans="1:41">
      <c r="A20" s="57" t="s">
        <v>179</v>
      </c>
      <c r="B20" s="58" t="s">
        <v>197</v>
      </c>
      <c r="C20" s="58" t="s">
        <v>198</v>
      </c>
      <c r="D20" s="58" t="s">
        <v>182</v>
      </c>
      <c r="E20" s="58" t="s">
        <v>199</v>
      </c>
      <c r="F20" s="58">
        <v>2019</v>
      </c>
      <c r="G20" s="58" t="s">
        <v>184</v>
      </c>
      <c r="H20" s="58" t="s">
        <v>200</v>
      </c>
      <c r="I20" s="58">
        <f t="shared" ref="I20:I28" si="4">J20+O20+P20+Q20+R20+S20+T20+U20+V20</f>
        <v>20</v>
      </c>
      <c r="J20" s="58">
        <v>20</v>
      </c>
      <c r="K20" s="58"/>
      <c r="L20" s="58">
        <v>20</v>
      </c>
      <c r="M20" s="58"/>
      <c r="N20" s="58"/>
      <c r="O20" s="58"/>
      <c r="P20" s="58"/>
      <c r="Q20" s="58"/>
      <c r="R20" s="58"/>
      <c r="S20" s="58"/>
      <c r="T20" s="58"/>
      <c r="U20" s="58"/>
      <c r="V20" s="58"/>
      <c r="W20" s="58" t="s">
        <v>108</v>
      </c>
      <c r="X20" s="58" t="s">
        <v>109</v>
      </c>
      <c r="Y20" s="58" t="s">
        <v>128</v>
      </c>
      <c r="Z20" s="58" t="s">
        <v>109</v>
      </c>
      <c r="AA20" s="58" t="s">
        <v>109</v>
      </c>
      <c r="AB20" s="58" t="s">
        <v>128</v>
      </c>
      <c r="AC20" s="58">
        <v>143</v>
      </c>
      <c r="AD20" s="58">
        <v>423</v>
      </c>
      <c r="AE20" s="58">
        <v>423</v>
      </c>
      <c r="AF20" s="58" t="s">
        <v>178</v>
      </c>
      <c r="AG20" s="58" t="s">
        <v>201</v>
      </c>
      <c r="AH20" s="58" t="s">
        <v>187</v>
      </c>
      <c r="AI20" s="58"/>
      <c r="AJ20" s="58"/>
      <c r="AK20" s="58"/>
      <c r="AL20" s="58"/>
      <c r="AM20" s="58"/>
      <c r="AN20" s="58"/>
      <c r="AO20" s="58" t="s">
        <v>109</v>
      </c>
    </row>
    <row r="21" s="3" customFormat="1" ht="92" customHeight="1" spans="1:41">
      <c r="A21" s="57" t="s">
        <v>179</v>
      </c>
      <c r="B21" s="58" t="s">
        <v>202</v>
      </c>
      <c r="C21" s="58" t="s">
        <v>189</v>
      </c>
      <c r="D21" s="58" t="s">
        <v>182</v>
      </c>
      <c r="E21" s="58" t="s">
        <v>203</v>
      </c>
      <c r="F21" s="58">
        <v>2019</v>
      </c>
      <c r="G21" s="58" t="s">
        <v>184</v>
      </c>
      <c r="H21" s="58" t="s">
        <v>204</v>
      </c>
      <c r="I21" s="58">
        <f>J21+O21+P21+Q21+R21+S21+T21+U21+V21</f>
        <v>35</v>
      </c>
      <c r="J21" s="58">
        <v>35</v>
      </c>
      <c r="K21" s="58"/>
      <c r="L21" s="58">
        <v>35</v>
      </c>
      <c r="M21" s="58"/>
      <c r="N21" s="58"/>
      <c r="O21" s="58"/>
      <c r="P21" s="58"/>
      <c r="Q21" s="58"/>
      <c r="R21" s="58"/>
      <c r="S21" s="58"/>
      <c r="T21" s="58"/>
      <c r="U21" s="58"/>
      <c r="V21" s="58"/>
      <c r="W21" s="58" t="s">
        <v>108</v>
      </c>
      <c r="X21" s="58" t="s">
        <v>109</v>
      </c>
      <c r="Y21" s="58" t="s">
        <v>109</v>
      </c>
      <c r="Z21" s="58" t="s">
        <v>109</v>
      </c>
      <c r="AA21" s="58" t="s">
        <v>109</v>
      </c>
      <c r="AB21" s="58" t="s">
        <v>128</v>
      </c>
      <c r="AC21" s="58">
        <v>149</v>
      </c>
      <c r="AD21" s="58">
        <v>517</v>
      </c>
      <c r="AE21" s="58">
        <v>517</v>
      </c>
      <c r="AF21" s="58" t="s">
        <v>178</v>
      </c>
      <c r="AG21" s="58" t="s">
        <v>205</v>
      </c>
      <c r="AH21" s="58" t="s">
        <v>187</v>
      </c>
      <c r="AI21" s="58"/>
      <c r="AJ21" s="58"/>
      <c r="AK21" s="58"/>
      <c r="AL21" s="58"/>
      <c r="AM21" s="58"/>
      <c r="AN21" s="58"/>
      <c r="AO21" s="58" t="s">
        <v>109</v>
      </c>
    </row>
    <row r="22" s="3" customFormat="1" ht="126" customHeight="1" spans="1:41">
      <c r="A22" s="57" t="s">
        <v>179</v>
      </c>
      <c r="B22" s="58" t="s">
        <v>206</v>
      </c>
      <c r="C22" s="58" t="s">
        <v>207</v>
      </c>
      <c r="D22" s="58" t="s">
        <v>182</v>
      </c>
      <c r="E22" s="58" t="s">
        <v>208</v>
      </c>
      <c r="F22" s="58">
        <v>2019</v>
      </c>
      <c r="G22" s="58" t="s">
        <v>184</v>
      </c>
      <c r="H22" s="58" t="s">
        <v>209</v>
      </c>
      <c r="I22" s="58">
        <f>J22+O22+P22+Q22+R22+S22+T22+U22+V22</f>
        <v>236.1688</v>
      </c>
      <c r="J22" s="58">
        <v>173.4288</v>
      </c>
      <c r="K22" s="73">
        <v>152</v>
      </c>
      <c r="L22" s="73">
        <v>21.4288</v>
      </c>
      <c r="M22" s="58"/>
      <c r="N22" s="58"/>
      <c r="O22" s="73">
        <v>62.74</v>
      </c>
      <c r="P22" s="58"/>
      <c r="Q22" s="58"/>
      <c r="R22" s="58"/>
      <c r="S22" s="58"/>
      <c r="T22" s="58"/>
      <c r="U22" s="58"/>
      <c r="V22" s="58"/>
      <c r="W22" s="58" t="s">
        <v>108</v>
      </c>
      <c r="X22" s="58" t="s">
        <v>109</v>
      </c>
      <c r="Y22" s="58" t="s">
        <v>109</v>
      </c>
      <c r="Z22" s="58" t="s">
        <v>109</v>
      </c>
      <c r="AA22" s="58" t="s">
        <v>109</v>
      </c>
      <c r="AB22" s="58" t="s">
        <v>128</v>
      </c>
      <c r="AC22" s="58">
        <v>151</v>
      </c>
      <c r="AD22" s="58">
        <v>425</v>
      </c>
      <c r="AE22" s="58">
        <v>425</v>
      </c>
      <c r="AF22" s="58" t="s">
        <v>178</v>
      </c>
      <c r="AG22" s="58" t="s">
        <v>210</v>
      </c>
      <c r="AH22" s="58" t="s">
        <v>211</v>
      </c>
      <c r="AI22" s="58"/>
      <c r="AJ22" s="58"/>
      <c r="AK22" s="58"/>
      <c r="AL22" s="58"/>
      <c r="AM22" s="58"/>
      <c r="AN22" s="58"/>
      <c r="AO22" s="58" t="s">
        <v>109</v>
      </c>
    </row>
    <row r="23" s="3" customFormat="1" ht="92" customHeight="1" spans="1:41">
      <c r="A23" s="57" t="s">
        <v>179</v>
      </c>
      <c r="B23" s="58" t="s">
        <v>212</v>
      </c>
      <c r="C23" s="58" t="s">
        <v>213</v>
      </c>
      <c r="D23" s="58" t="s">
        <v>182</v>
      </c>
      <c r="E23" s="58" t="s">
        <v>208</v>
      </c>
      <c r="F23" s="58">
        <v>2019</v>
      </c>
      <c r="G23" s="58" t="s">
        <v>184</v>
      </c>
      <c r="H23" s="58" t="s">
        <v>209</v>
      </c>
      <c r="I23" s="58">
        <f>J23+O23+P23+Q23+R23+S23+T23+U23+V23</f>
        <v>149.016</v>
      </c>
      <c r="J23" s="58">
        <v>149.016</v>
      </c>
      <c r="K23" s="58">
        <v>149.016</v>
      </c>
      <c r="L23" s="58"/>
      <c r="M23" s="58"/>
      <c r="N23" s="58"/>
      <c r="O23" s="58"/>
      <c r="P23" s="58"/>
      <c r="Q23" s="58"/>
      <c r="R23" s="58"/>
      <c r="S23" s="58"/>
      <c r="T23" s="58"/>
      <c r="U23" s="58"/>
      <c r="V23" s="58"/>
      <c r="W23" s="58" t="s">
        <v>108</v>
      </c>
      <c r="X23" s="58" t="s">
        <v>109</v>
      </c>
      <c r="Y23" s="58" t="s">
        <v>109</v>
      </c>
      <c r="Z23" s="58" t="s">
        <v>109</v>
      </c>
      <c r="AA23" s="58" t="s">
        <v>109</v>
      </c>
      <c r="AB23" s="58" t="s">
        <v>128</v>
      </c>
      <c r="AC23" s="58">
        <v>151</v>
      </c>
      <c r="AD23" s="58">
        <v>425</v>
      </c>
      <c r="AE23" s="58">
        <v>425</v>
      </c>
      <c r="AF23" s="58" t="s">
        <v>178</v>
      </c>
      <c r="AG23" s="58" t="s">
        <v>214</v>
      </c>
      <c r="AH23" s="58" t="s">
        <v>187</v>
      </c>
      <c r="AI23" s="58"/>
      <c r="AJ23" s="58"/>
      <c r="AK23" s="58"/>
      <c r="AL23" s="58"/>
      <c r="AM23" s="58"/>
      <c r="AN23" s="58"/>
      <c r="AO23" s="58" t="s">
        <v>109</v>
      </c>
    </row>
    <row r="24" s="3" customFormat="1" ht="92" customHeight="1" spans="1:41">
      <c r="A24" s="57" t="s">
        <v>179</v>
      </c>
      <c r="B24" s="58" t="s">
        <v>215</v>
      </c>
      <c r="C24" s="58" t="s">
        <v>216</v>
      </c>
      <c r="D24" s="58" t="s">
        <v>182</v>
      </c>
      <c r="E24" s="58" t="s">
        <v>217</v>
      </c>
      <c r="F24" s="58">
        <v>2019</v>
      </c>
      <c r="G24" s="58" t="s">
        <v>184</v>
      </c>
      <c r="H24" s="58" t="s">
        <v>218</v>
      </c>
      <c r="I24" s="58">
        <f>J24+O24+P24+Q24+R24+S24+T24+U24+V24</f>
        <v>12</v>
      </c>
      <c r="J24" s="58"/>
      <c r="K24" s="58"/>
      <c r="L24" s="58"/>
      <c r="M24" s="58"/>
      <c r="N24" s="58"/>
      <c r="O24" s="58"/>
      <c r="P24" s="58"/>
      <c r="Q24" s="58"/>
      <c r="R24" s="58"/>
      <c r="S24" s="58"/>
      <c r="T24" s="58">
        <v>12</v>
      </c>
      <c r="U24" s="58"/>
      <c r="V24" s="58"/>
      <c r="W24" s="58" t="s">
        <v>108</v>
      </c>
      <c r="X24" s="58" t="s">
        <v>109</v>
      </c>
      <c r="Y24" s="58" t="s">
        <v>128</v>
      </c>
      <c r="Z24" s="58" t="s">
        <v>109</v>
      </c>
      <c r="AA24" s="58" t="s">
        <v>109</v>
      </c>
      <c r="AB24" s="58" t="s">
        <v>128</v>
      </c>
      <c r="AC24" s="58">
        <v>79</v>
      </c>
      <c r="AD24" s="58">
        <v>240</v>
      </c>
      <c r="AE24" s="58">
        <v>240</v>
      </c>
      <c r="AF24" s="58" t="s">
        <v>178</v>
      </c>
      <c r="AG24" s="58" t="s">
        <v>219</v>
      </c>
      <c r="AH24" s="58" t="s">
        <v>220</v>
      </c>
      <c r="AI24" s="58"/>
      <c r="AJ24" s="58"/>
      <c r="AK24" s="58"/>
      <c r="AL24" s="58"/>
      <c r="AM24" s="58"/>
      <c r="AN24" s="58"/>
      <c r="AO24" s="58" t="s">
        <v>109</v>
      </c>
    </row>
    <row r="25" s="3" customFormat="1" ht="111" customHeight="1" spans="1:41">
      <c r="A25" s="57" t="s">
        <v>179</v>
      </c>
      <c r="B25" s="58" t="s">
        <v>221</v>
      </c>
      <c r="C25" s="58" t="s">
        <v>222</v>
      </c>
      <c r="D25" s="58" t="s">
        <v>182</v>
      </c>
      <c r="E25" s="58" t="s">
        <v>223</v>
      </c>
      <c r="F25" s="58">
        <v>2019</v>
      </c>
      <c r="G25" s="58" t="s">
        <v>184</v>
      </c>
      <c r="H25" s="58" t="s">
        <v>224</v>
      </c>
      <c r="I25" s="58">
        <f>J25+O25+P25+Q25+R25+S25+T25+U25+V25</f>
        <v>30</v>
      </c>
      <c r="J25" s="58">
        <v>30</v>
      </c>
      <c r="K25" s="58">
        <v>30</v>
      </c>
      <c r="L25" s="58"/>
      <c r="M25" s="58"/>
      <c r="N25" s="58"/>
      <c r="O25" s="58"/>
      <c r="P25" s="58"/>
      <c r="Q25" s="58"/>
      <c r="R25" s="58"/>
      <c r="S25" s="58"/>
      <c r="T25" s="58"/>
      <c r="U25" s="58"/>
      <c r="V25" s="58"/>
      <c r="W25" s="58" t="s">
        <v>108</v>
      </c>
      <c r="X25" s="58" t="s">
        <v>109</v>
      </c>
      <c r="Y25" s="58" t="s">
        <v>109</v>
      </c>
      <c r="Z25" s="58" t="s">
        <v>109</v>
      </c>
      <c r="AA25" s="58" t="s">
        <v>109</v>
      </c>
      <c r="AB25" s="58" t="s">
        <v>128</v>
      </c>
      <c r="AC25" s="58">
        <v>112</v>
      </c>
      <c r="AD25" s="58">
        <v>300</v>
      </c>
      <c r="AE25" s="58">
        <v>300</v>
      </c>
      <c r="AF25" s="58" t="s">
        <v>178</v>
      </c>
      <c r="AG25" s="58" t="s">
        <v>225</v>
      </c>
      <c r="AH25" s="58" t="s">
        <v>226</v>
      </c>
      <c r="AI25" s="58"/>
      <c r="AJ25" s="58"/>
      <c r="AK25" s="58"/>
      <c r="AL25" s="58"/>
      <c r="AM25" s="58"/>
      <c r="AN25" s="58"/>
      <c r="AO25" s="58" t="s">
        <v>109</v>
      </c>
    </row>
    <row r="26" s="3" customFormat="1" ht="92" customHeight="1" spans="1:41">
      <c r="A26" s="57" t="s">
        <v>179</v>
      </c>
      <c r="B26" s="59" t="s">
        <v>227</v>
      </c>
      <c r="C26" s="59" t="s">
        <v>228</v>
      </c>
      <c r="D26" s="58" t="s">
        <v>182</v>
      </c>
      <c r="E26" s="58" t="s">
        <v>229</v>
      </c>
      <c r="F26" s="58">
        <v>2019</v>
      </c>
      <c r="G26" s="58" t="s">
        <v>184</v>
      </c>
      <c r="H26" s="58" t="s">
        <v>230</v>
      </c>
      <c r="I26" s="58">
        <f>J26+O26+P26+Q26+R26+S26+T26+U26+V26</f>
        <v>6</v>
      </c>
      <c r="J26" s="58"/>
      <c r="K26" s="58"/>
      <c r="L26" s="58"/>
      <c r="M26" s="58"/>
      <c r="N26" s="58"/>
      <c r="O26" s="58"/>
      <c r="P26" s="58"/>
      <c r="Q26" s="58"/>
      <c r="R26" s="58"/>
      <c r="S26" s="58"/>
      <c r="T26" s="58">
        <v>6</v>
      </c>
      <c r="U26" s="58"/>
      <c r="V26" s="58"/>
      <c r="W26" s="58" t="s">
        <v>108</v>
      </c>
      <c r="X26" s="58" t="s">
        <v>109</v>
      </c>
      <c r="Y26" s="58" t="s">
        <v>128</v>
      </c>
      <c r="Z26" s="58" t="s">
        <v>109</v>
      </c>
      <c r="AA26" s="58" t="s">
        <v>109</v>
      </c>
      <c r="AB26" s="58" t="s">
        <v>128</v>
      </c>
      <c r="AC26" s="58">
        <v>61</v>
      </c>
      <c r="AD26" s="58">
        <v>256</v>
      </c>
      <c r="AE26" s="58">
        <v>256</v>
      </c>
      <c r="AF26" s="58" t="s">
        <v>178</v>
      </c>
      <c r="AG26" s="58" t="s">
        <v>231</v>
      </c>
      <c r="AH26" s="58" t="s">
        <v>220</v>
      </c>
      <c r="AI26" s="58"/>
      <c r="AJ26" s="58"/>
      <c r="AK26" s="58"/>
      <c r="AL26" s="58"/>
      <c r="AM26" s="58"/>
      <c r="AN26" s="58"/>
      <c r="AO26" s="58" t="s">
        <v>109</v>
      </c>
    </row>
    <row r="27" s="3" customFormat="1" ht="92" customHeight="1" spans="1:41">
      <c r="A27" s="57" t="s">
        <v>179</v>
      </c>
      <c r="B27" s="59" t="s">
        <v>232</v>
      </c>
      <c r="C27" s="59" t="s">
        <v>233</v>
      </c>
      <c r="D27" s="58" t="s">
        <v>182</v>
      </c>
      <c r="E27" s="58" t="s">
        <v>217</v>
      </c>
      <c r="F27" s="58">
        <v>2019</v>
      </c>
      <c r="G27" s="58" t="s">
        <v>184</v>
      </c>
      <c r="H27" s="58" t="s">
        <v>218</v>
      </c>
      <c r="I27" s="58">
        <f>J27+O27+P27+Q27+R27+S27+T27+U27+V27</f>
        <v>20</v>
      </c>
      <c r="J27" s="58"/>
      <c r="K27" s="58"/>
      <c r="L27" s="58"/>
      <c r="M27" s="58"/>
      <c r="N27" s="58"/>
      <c r="O27" s="58"/>
      <c r="P27" s="58"/>
      <c r="Q27" s="58"/>
      <c r="R27" s="58"/>
      <c r="S27" s="58"/>
      <c r="T27" s="58">
        <v>20</v>
      </c>
      <c r="U27" s="58"/>
      <c r="V27" s="58"/>
      <c r="W27" s="58" t="s">
        <v>108</v>
      </c>
      <c r="X27" s="58" t="s">
        <v>109</v>
      </c>
      <c r="Y27" s="58" t="s">
        <v>128</v>
      </c>
      <c r="Z27" s="58" t="s">
        <v>109</v>
      </c>
      <c r="AA27" s="58" t="s">
        <v>109</v>
      </c>
      <c r="AB27" s="58" t="s">
        <v>128</v>
      </c>
      <c r="AC27" s="58">
        <v>79</v>
      </c>
      <c r="AD27" s="58">
        <v>240</v>
      </c>
      <c r="AE27" s="58">
        <v>240</v>
      </c>
      <c r="AF27" s="58" t="s">
        <v>178</v>
      </c>
      <c r="AG27" s="58" t="s">
        <v>234</v>
      </c>
      <c r="AH27" s="58" t="s">
        <v>220</v>
      </c>
      <c r="AI27" s="58"/>
      <c r="AJ27" s="58"/>
      <c r="AK27" s="58"/>
      <c r="AL27" s="58"/>
      <c r="AM27" s="58"/>
      <c r="AN27" s="58"/>
      <c r="AO27" s="58" t="s">
        <v>109</v>
      </c>
    </row>
    <row r="28" s="3" customFormat="1" ht="92" customHeight="1" spans="1:41">
      <c r="A28" s="57" t="s">
        <v>179</v>
      </c>
      <c r="B28" s="59" t="s">
        <v>235</v>
      </c>
      <c r="C28" s="59" t="s">
        <v>236</v>
      </c>
      <c r="D28" s="58" t="s">
        <v>182</v>
      </c>
      <c r="E28" s="58" t="s">
        <v>223</v>
      </c>
      <c r="F28" s="58">
        <v>2019</v>
      </c>
      <c r="G28" s="58" t="s">
        <v>184</v>
      </c>
      <c r="H28" s="58" t="s">
        <v>224</v>
      </c>
      <c r="I28" s="58">
        <f>J28+O28+P28+Q28+R28+S28+T28+U28+V28</f>
        <v>12</v>
      </c>
      <c r="J28" s="58">
        <v>12</v>
      </c>
      <c r="K28" s="58">
        <v>12</v>
      </c>
      <c r="L28" s="58"/>
      <c r="M28" s="58"/>
      <c r="N28" s="58"/>
      <c r="O28" s="58"/>
      <c r="P28" s="58"/>
      <c r="Q28" s="58"/>
      <c r="R28" s="58"/>
      <c r="S28" s="58"/>
      <c r="T28" s="58"/>
      <c r="U28" s="58"/>
      <c r="V28" s="58"/>
      <c r="W28" s="58" t="s">
        <v>108</v>
      </c>
      <c r="X28" s="58" t="s">
        <v>109</v>
      </c>
      <c r="Y28" s="58" t="s">
        <v>109</v>
      </c>
      <c r="Z28" s="58" t="s">
        <v>109</v>
      </c>
      <c r="AA28" s="58" t="s">
        <v>109</v>
      </c>
      <c r="AB28" s="58" t="s">
        <v>128</v>
      </c>
      <c r="AC28" s="58">
        <v>112</v>
      </c>
      <c r="AD28" s="58">
        <v>300</v>
      </c>
      <c r="AE28" s="58">
        <v>300</v>
      </c>
      <c r="AF28" s="58" t="s">
        <v>178</v>
      </c>
      <c r="AG28" s="58" t="s">
        <v>237</v>
      </c>
      <c r="AH28" s="58" t="s">
        <v>226</v>
      </c>
      <c r="AI28" s="58"/>
      <c r="AJ28" s="58"/>
      <c r="AK28" s="58"/>
      <c r="AL28" s="58"/>
      <c r="AM28" s="58"/>
      <c r="AN28" s="58"/>
      <c r="AO28" s="58" t="s">
        <v>109</v>
      </c>
    </row>
    <row r="29" s="3" customFormat="1" ht="128" customHeight="1" spans="1:41">
      <c r="A29" s="57" t="s">
        <v>179</v>
      </c>
      <c r="B29" s="65" t="s">
        <v>238</v>
      </c>
      <c r="C29" s="65" t="s">
        <v>239</v>
      </c>
      <c r="D29" s="65" t="s">
        <v>240</v>
      </c>
      <c r="E29" s="65" t="s">
        <v>241</v>
      </c>
      <c r="F29" s="65" t="s">
        <v>126</v>
      </c>
      <c r="G29" s="65" t="s">
        <v>184</v>
      </c>
      <c r="H29" s="65" t="s">
        <v>242</v>
      </c>
      <c r="I29" s="74">
        <v>96</v>
      </c>
      <c r="J29" s="74">
        <v>96</v>
      </c>
      <c r="K29" s="74">
        <v>77</v>
      </c>
      <c r="L29" s="75">
        <v>19</v>
      </c>
      <c r="M29" s="65"/>
      <c r="N29" s="65"/>
      <c r="O29" s="65"/>
      <c r="P29" s="65"/>
      <c r="Q29" s="65"/>
      <c r="R29" s="65"/>
      <c r="S29" s="65"/>
      <c r="T29" s="65"/>
      <c r="U29" s="65"/>
      <c r="V29" s="65"/>
      <c r="W29" s="65" t="s">
        <v>108</v>
      </c>
      <c r="X29" s="65" t="s">
        <v>109</v>
      </c>
      <c r="Y29" s="65" t="s">
        <v>128</v>
      </c>
      <c r="Z29" s="65" t="s">
        <v>109</v>
      </c>
      <c r="AA29" s="65" t="s">
        <v>109</v>
      </c>
      <c r="AB29" s="65" t="s">
        <v>128</v>
      </c>
      <c r="AC29" s="65">
        <v>199</v>
      </c>
      <c r="AD29" s="65">
        <v>543</v>
      </c>
      <c r="AE29" s="65">
        <v>543</v>
      </c>
      <c r="AF29" s="65" t="s">
        <v>178</v>
      </c>
      <c r="AG29" s="65" t="s">
        <v>243</v>
      </c>
      <c r="AH29" s="83" t="s">
        <v>244</v>
      </c>
      <c r="AI29" s="84" t="s">
        <v>109</v>
      </c>
      <c r="AJ29" s="84" t="s">
        <v>245</v>
      </c>
      <c r="AK29" s="65"/>
      <c r="AL29" s="65"/>
      <c r="AM29" s="65"/>
      <c r="AN29" s="65"/>
      <c r="AO29" s="84" t="s">
        <v>109</v>
      </c>
    </row>
    <row r="30" s="3" customFormat="1" ht="92" customHeight="1" spans="1:41">
      <c r="A30" s="57" t="s">
        <v>179</v>
      </c>
      <c r="B30" s="57" t="s">
        <v>246</v>
      </c>
      <c r="C30" s="57" t="s">
        <v>247</v>
      </c>
      <c r="D30" s="57" t="s">
        <v>240</v>
      </c>
      <c r="E30" s="57" t="s">
        <v>241</v>
      </c>
      <c r="F30" s="57" t="s">
        <v>126</v>
      </c>
      <c r="G30" s="57" t="s">
        <v>184</v>
      </c>
      <c r="H30" s="57" t="s">
        <v>242</v>
      </c>
      <c r="I30" s="64">
        <v>44</v>
      </c>
      <c r="J30" s="64">
        <v>44</v>
      </c>
      <c r="K30" s="64">
        <v>44</v>
      </c>
      <c r="L30" s="57"/>
      <c r="M30" s="57"/>
      <c r="N30" s="57"/>
      <c r="O30" s="57"/>
      <c r="P30" s="57"/>
      <c r="Q30" s="57"/>
      <c r="R30" s="57"/>
      <c r="S30" s="57"/>
      <c r="T30" s="57"/>
      <c r="U30" s="57"/>
      <c r="V30" s="57"/>
      <c r="W30" s="57" t="s">
        <v>108</v>
      </c>
      <c r="X30" s="57" t="s">
        <v>109</v>
      </c>
      <c r="Y30" s="57" t="s">
        <v>128</v>
      </c>
      <c r="Z30" s="57" t="s">
        <v>109</v>
      </c>
      <c r="AA30" s="57" t="s">
        <v>109</v>
      </c>
      <c r="AB30" s="57" t="s">
        <v>128</v>
      </c>
      <c r="AC30" s="57">
        <v>199</v>
      </c>
      <c r="AD30" s="57">
        <v>543</v>
      </c>
      <c r="AE30" s="57">
        <v>543</v>
      </c>
      <c r="AF30" s="57" t="s">
        <v>178</v>
      </c>
      <c r="AG30" s="57" t="s">
        <v>248</v>
      </c>
      <c r="AH30" s="58" t="s">
        <v>187</v>
      </c>
      <c r="AI30" s="58" t="s">
        <v>109</v>
      </c>
      <c r="AJ30" s="58" t="s">
        <v>245</v>
      </c>
      <c r="AK30" s="57"/>
      <c r="AL30" s="57"/>
      <c r="AM30" s="57"/>
      <c r="AN30" s="57"/>
      <c r="AO30" s="58" t="s">
        <v>109</v>
      </c>
    </row>
    <row r="31" s="3" customFormat="1" ht="92" customHeight="1" spans="1:41">
      <c r="A31" s="57" t="s">
        <v>179</v>
      </c>
      <c r="B31" s="57" t="s">
        <v>249</v>
      </c>
      <c r="C31" s="57" t="s">
        <v>250</v>
      </c>
      <c r="D31" s="57" t="s">
        <v>240</v>
      </c>
      <c r="E31" s="57" t="s">
        <v>251</v>
      </c>
      <c r="F31" s="57" t="s">
        <v>126</v>
      </c>
      <c r="G31" s="57" t="s">
        <v>184</v>
      </c>
      <c r="H31" s="57" t="s">
        <v>252</v>
      </c>
      <c r="I31" s="64">
        <v>118</v>
      </c>
      <c r="J31" s="64">
        <v>118</v>
      </c>
      <c r="K31" s="64">
        <v>97</v>
      </c>
      <c r="L31" s="64">
        <v>21</v>
      </c>
      <c r="M31" s="57"/>
      <c r="N31" s="57"/>
      <c r="O31" s="57"/>
      <c r="P31" s="57"/>
      <c r="Q31" s="57"/>
      <c r="R31" s="57"/>
      <c r="S31" s="57"/>
      <c r="T31" s="57"/>
      <c r="U31" s="57"/>
      <c r="V31" s="57"/>
      <c r="W31" s="57" t="s">
        <v>108</v>
      </c>
      <c r="X31" s="57" t="s">
        <v>109</v>
      </c>
      <c r="Y31" s="57" t="s">
        <v>128</v>
      </c>
      <c r="Z31" s="57" t="s">
        <v>109</v>
      </c>
      <c r="AA31" s="57" t="s">
        <v>109</v>
      </c>
      <c r="AB31" s="57" t="s">
        <v>128</v>
      </c>
      <c r="AC31" s="57">
        <v>40</v>
      </c>
      <c r="AD31" s="57">
        <v>141</v>
      </c>
      <c r="AE31" s="57">
        <v>141</v>
      </c>
      <c r="AF31" s="57" t="s">
        <v>178</v>
      </c>
      <c r="AG31" s="57" t="s">
        <v>253</v>
      </c>
      <c r="AH31" s="58" t="s">
        <v>254</v>
      </c>
      <c r="AI31" s="58" t="s">
        <v>109</v>
      </c>
      <c r="AJ31" s="58" t="s">
        <v>245</v>
      </c>
      <c r="AK31" s="57"/>
      <c r="AL31" s="57"/>
      <c r="AM31" s="57"/>
      <c r="AN31" s="57"/>
      <c r="AO31" s="58" t="s">
        <v>109</v>
      </c>
    </row>
    <row r="32" s="3" customFormat="1" ht="126" customHeight="1" spans="1:41">
      <c r="A32" s="57" t="s">
        <v>179</v>
      </c>
      <c r="B32" s="57" t="s">
        <v>255</v>
      </c>
      <c r="C32" s="57" t="s">
        <v>256</v>
      </c>
      <c r="D32" s="57" t="s">
        <v>240</v>
      </c>
      <c r="E32" s="57" t="s">
        <v>251</v>
      </c>
      <c r="F32" s="57" t="s">
        <v>126</v>
      </c>
      <c r="G32" s="57" t="s">
        <v>184</v>
      </c>
      <c r="H32" s="57" t="s">
        <v>252</v>
      </c>
      <c r="I32" s="57">
        <v>99.228</v>
      </c>
      <c r="J32" s="57">
        <v>99.228</v>
      </c>
      <c r="K32" s="57">
        <v>99.228</v>
      </c>
      <c r="L32" s="57"/>
      <c r="M32" s="57"/>
      <c r="N32" s="57"/>
      <c r="O32" s="57"/>
      <c r="P32" s="57"/>
      <c r="Q32" s="57"/>
      <c r="R32" s="57"/>
      <c r="S32" s="57"/>
      <c r="T32" s="57"/>
      <c r="U32" s="57"/>
      <c r="V32" s="57"/>
      <c r="W32" s="57" t="s">
        <v>108</v>
      </c>
      <c r="X32" s="57" t="s">
        <v>109</v>
      </c>
      <c r="Y32" s="57" t="s">
        <v>128</v>
      </c>
      <c r="Z32" s="57" t="s">
        <v>109</v>
      </c>
      <c r="AA32" s="57" t="s">
        <v>109</v>
      </c>
      <c r="AB32" s="57" t="s">
        <v>128</v>
      </c>
      <c r="AC32" s="57">
        <v>40</v>
      </c>
      <c r="AD32" s="57">
        <v>141</v>
      </c>
      <c r="AE32" s="57">
        <v>141</v>
      </c>
      <c r="AF32" s="57" t="s">
        <v>178</v>
      </c>
      <c r="AG32" s="57" t="s">
        <v>257</v>
      </c>
      <c r="AH32" s="58" t="s">
        <v>258</v>
      </c>
      <c r="AI32" s="58" t="s">
        <v>109</v>
      </c>
      <c r="AJ32" s="58" t="s">
        <v>245</v>
      </c>
      <c r="AK32" s="57"/>
      <c r="AL32" s="57"/>
      <c r="AM32" s="57"/>
      <c r="AN32" s="57"/>
      <c r="AO32" s="58" t="s">
        <v>109</v>
      </c>
    </row>
    <row r="33" s="3" customFormat="1" ht="89" customHeight="1" spans="1:41">
      <c r="A33" s="57" t="s">
        <v>179</v>
      </c>
      <c r="B33" s="57" t="s">
        <v>259</v>
      </c>
      <c r="C33" s="57" t="s">
        <v>260</v>
      </c>
      <c r="D33" s="57" t="s">
        <v>240</v>
      </c>
      <c r="E33" s="57" t="s">
        <v>261</v>
      </c>
      <c r="F33" s="57" t="s">
        <v>126</v>
      </c>
      <c r="G33" s="57" t="s">
        <v>184</v>
      </c>
      <c r="H33" s="57" t="s">
        <v>262</v>
      </c>
      <c r="I33" s="64">
        <v>24.744</v>
      </c>
      <c r="J33" s="57"/>
      <c r="K33" s="57"/>
      <c r="L33" s="57"/>
      <c r="M33" s="57"/>
      <c r="N33" s="57"/>
      <c r="O33" s="57"/>
      <c r="P33" s="57"/>
      <c r="Q33" s="57"/>
      <c r="R33" s="57"/>
      <c r="S33" s="57"/>
      <c r="T33" s="64">
        <v>24.744</v>
      </c>
      <c r="U33" s="57"/>
      <c r="V33" s="57"/>
      <c r="W33" s="57" t="s">
        <v>108</v>
      </c>
      <c r="X33" s="57" t="s">
        <v>109</v>
      </c>
      <c r="Y33" s="57" t="s">
        <v>128</v>
      </c>
      <c r="Z33" s="57" t="s">
        <v>109</v>
      </c>
      <c r="AA33" s="57" t="s">
        <v>109</v>
      </c>
      <c r="AB33" s="57" t="s">
        <v>128</v>
      </c>
      <c r="AC33" s="57" t="s">
        <v>263</v>
      </c>
      <c r="AD33" s="57" t="s">
        <v>264</v>
      </c>
      <c r="AE33" s="57" t="s">
        <v>264</v>
      </c>
      <c r="AF33" s="57" t="s">
        <v>178</v>
      </c>
      <c r="AG33" s="57" t="s">
        <v>265</v>
      </c>
      <c r="AH33" s="58" t="s">
        <v>266</v>
      </c>
      <c r="AI33" s="58" t="s">
        <v>109</v>
      </c>
      <c r="AJ33" s="58" t="s">
        <v>245</v>
      </c>
      <c r="AK33" s="57"/>
      <c r="AL33" s="57"/>
      <c r="AM33" s="57"/>
      <c r="AN33" s="57"/>
      <c r="AO33" s="58" t="s">
        <v>109</v>
      </c>
    </row>
    <row r="34" s="3" customFormat="1" ht="65" customHeight="1" spans="1:41">
      <c r="A34" s="57" t="s">
        <v>179</v>
      </c>
      <c r="B34" s="57" t="s">
        <v>267</v>
      </c>
      <c r="C34" s="57" t="s">
        <v>268</v>
      </c>
      <c r="D34" s="57" t="s">
        <v>240</v>
      </c>
      <c r="E34" s="57" t="s">
        <v>269</v>
      </c>
      <c r="F34" s="57" t="s">
        <v>126</v>
      </c>
      <c r="G34" s="57" t="s">
        <v>184</v>
      </c>
      <c r="H34" s="57" t="s">
        <v>270</v>
      </c>
      <c r="I34" s="57">
        <v>16</v>
      </c>
      <c r="J34" s="57"/>
      <c r="K34" s="57"/>
      <c r="L34" s="57"/>
      <c r="M34" s="57"/>
      <c r="N34" s="57"/>
      <c r="O34" s="57"/>
      <c r="P34" s="57"/>
      <c r="Q34" s="57"/>
      <c r="R34" s="57"/>
      <c r="S34" s="57"/>
      <c r="T34" s="57">
        <v>16</v>
      </c>
      <c r="U34" s="57"/>
      <c r="V34" s="57"/>
      <c r="W34" s="57" t="s">
        <v>108</v>
      </c>
      <c r="X34" s="57" t="s">
        <v>109</v>
      </c>
      <c r="Y34" s="57" t="s">
        <v>128</v>
      </c>
      <c r="Z34" s="57" t="s">
        <v>109</v>
      </c>
      <c r="AA34" s="57" t="s">
        <v>109</v>
      </c>
      <c r="AB34" s="57" t="s">
        <v>128</v>
      </c>
      <c r="AC34" s="57" t="s">
        <v>271</v>
      </c>
      <c r="AD34" s="57" t="s">
        <v>272</v>
      </c>
      <c r="AE34" s="57" t="s">
        <v>272</v>
      </c>
      <c r="AF34" s="57" t="s">
        <v>178</v>
      </c>
      <c r="AG34" s="57" t="s">
        <v>273</v>
      </c>
      <c r="AH34" s="58" t="s">
        <v>274</v>
      </c>
      <c r="AI34" s="58" t="s">
        <v>109</v>
      </c>
      <c r="AJ34" s="58" t="s">
        <v>245</v>
      </c>
      <c r="AK34" s="57"/>
      <c r="AL34" s="57"/>
      <c r="AM34" s="57"/>
      <c r="AN34" s="57"/>
      <c r="AO34" s="58" t="s">
        <v>109</v>
      </c>
    </row>
    <row r="35" s="3" customFormat="1" ht="65" customHeight="1" spans="1:41">
      <c r="A35" s="57" t="s">
        <v>179</v>
      </c>
      <c r="B35" s="57" t="s">
        <v>275</v>
      </c>
      <c r="C35" s="57" t="s">
        <v>276</v>
      </c>
      <c r="D35" s="57" t="s">
        <v>240</v>
      </c>
      <c r="E35" s="57" t="s">
        <v>241</v>
      </c>
      <c r="F35" s="57" t="s">
        <v>126</v>
      </c>
      <c r="G35" s="57" t="s">
        <v>184</v>
      </c>
      <c r="H35" s="57" t="s">
        <v>242</v>
      </c>
      <c r="I35" s="57">
        <v>32</v>
      </c>
      <c r="J35" s="57">
        <v>32</v>
      </c>
      <c r="K35" s="57">
        <v>32</v>
      </c>
      <c r="L35" s="57"/>
      <c r="M35" s="57"/>
      <c r="N35" s="57"/>
      <c r="O35" s="57"/>
      <c r="P35" s="57"/>
      <c r="Q35" s="57"/>
      <c r="R35" s="57"/>
      <c r="S35" s="57"/>
      <c r="T35" s="57"/>
      <c r="U35" s="57"/>
      <c r="V35" s="57"/>
      <c r="W35" s="57" t="s">
        <v>108</v>
      </c>
      <c r="X35" s="57" t="s">
        <v>109</v>
      </c>
      <c r="Y35" s="57" t="s">
        <v>128</v>
      </c>
      <c r="Z35" s="57" t="s">
        <v>109</v>
      </c>
      <c r="AA35" s="57" t="s">
        <v>109</v>
      </c>
      <c r="AB35" s="57" t="s">
        <v>128</v>
      </c>
      <c r="AC35" s="57">
        <v>199</v>
      </c>
      <c r="AD35" s="57">
        <v>543</v>
      </c>
      <c r="AE35" s="57">
        <v>543</v>
      </c>
      <c r="AF35" s="57" t="s">
        <v>178</v>
      </c>
      <c r="AG35" s="57" t="s">
        <v>248</v>
      </c>
      <c r="AH35" s="58" t="s">
        <v>226</v>
      </c>
      <c r="AI35" s="58" t="s">
        <v>109</v>
      </c>
      <c r="AJ35" s="58" t="s">
        <v>245</v>
      </c>
      <c r="AK35" s="57"/>
      <c r="AL35" s="57"/>
      <c r="AM35" s="57"/>
      <c r="AN35" s="57"/>
      <c r="AO35" s="58" t="s">
        <v>109</v>
      </c>
    </row>
    <row r="36" s="3" customFormat="1" ht="65" customHeight="1" spans="1:41">
      <c r="A36" s="57" t="s">
        <v>179</v>
      </c>
      <c r="B36" s="57" t="s">
        <v>277</v>
      </c>
      <c r="C36" s="57" t="s">
        <v>278</v>
      </c>
      <c r="D36" s="57" t="s">
        <v>240</v>
      </c>
      <c r="E36" s="57" t="s">
        <v>269</v>
      </c>
      <c r="F36" s="57" t="s">
        <v>126</v>
      </c>
      <c r="G36" s="57" t="s">
        <v>184</v>
      </c>
      <c r="H36" s="57" t="s">
        <v>270</v>
      </c>
      <c r="I36" s="57">
        <v>10.192</v>
      </c>
      <c r="J36" s="57"/>
      <c r="K36" s="57"/>
      <c r="L36" s="57"/>
      <c r="M36" s="57"/>
      <c r="N36" s="57"/>
      <c r="O36" s="57"/>
      <c r="P36" s="57"/>
      <c r="Q36" s="57"/>
      <c r="R36" s="57"/>
      <c r="S36" s="57"/>
      <c r="T36" s="57">
        <v>10.192</v>
      </c>
      <c r="U36" s="57"/>
      <c r="V36" s="57"/>
      <c r="W36" s="57" t="s">
        <v>108</v>
      </c>
      <c r="X36" s="57" t="s">
        <v>109</v>
      </c>
      <c r="Y36" s="57" t="s">
        <v>128</v>
      </c>
      <c r="Z36" s="57" t="s">
        <v>109</v>
      </c>
      <c r="AA36" s="57" t="s">
        <v>109</v>
      </c>
      <c r="AB36" s="57" t="s">
        <v>128</v>
      </c>
      <c r="AC36" s="57" t="s">
        <v>271</v>
      </c>
      <c r="AD36" s="57" t="s">
        <v>272</v>
      </c>
      <c r="AE36" s="57" t="s">
        <v>272</v>
      </c>
      <c r="AF36" s="57" t="s">
        <v>178</v>
      </c>
      <c r="AG36" s="57" t="s">
        <v>273</v>
      </c>
      <c r="AH36" s="58" t="s">
        <v>274</v>
      </c>
      <c r="AI36" s="58" t="s">
        <v>109</v>
      </c>
      <c r="AJ36" s="58" t="s">
        <v>245</v>
      </c>
      <c r="AK36" s="57"/>
      <c r="AL36" s="57"/>
      <c r="AM36" s="57"/>
      <c r="AN36" s="57"/>
      <c r="AO36" s="58" t="s">
        <v>109</v>
      </c>
    </row>
    <row r="37" s="3" customFormat="1" ht="65" customHeight="1" spans="1:41">
      <c r="A37" s="57" t="s">
        <v>179</v>
      </c>
      <c r="B37" s="57" t="s">
        <v>279</v>
      </c>
      <c r="C37" s="57" t="s">
        <v>280</v>
      </c>
      <c r="D37" s="57" t="s">
        <v>240</v>
      </c>
      <c r="E37" s="57" t="s">
        <v>281</v>
      </c>
      <c r="F37" s="57" t="s">
        <v>126</v>
      </c>
      <c r="G37" s="57" t="s">
        <v>184</v>
      </c>
      <c r="H37" s="57" t="s">
        <v>282</v>
      </c>
      <c r="I37" s="57">
        <v>10</v>
      </c>
      <c r="J37" s="57"/>
      <c r="K37" s="57"/>
      <c r="L37" s="58"/>
      <c r="M37" s="57"/>
      <c r="N37" s="57"/>
      <c r="O37" s="57"/>
      <c r="P37" s="57"/>
      <c r="Q37" s="57"/>
      <c r="R37" s="57"/>
      <c r="S37" s="57"/>
      <c r="T37" s="57">
        <v>10</v>
      </c>
      <c r="U37" s="57"/>
      <c r="V37" s="57"/>
      <c r="W37" s="57" t="s">
        <v>108</v>
      </c>
      <c r="X37" s="57" t="s">
        <v>109</v>
      </c>
      <c r="Y37" s="57" t="s">
        <v>128</v>
      </c>
      <c r="Z37" s="57" t="s">
        <v>109</v>
      </c>
      <c r="AA37" s="57" t="s">
        <v>109</v>
      </c>
      <c r="AB37" s="57" t="s">
        <v>128</v>
      </c>
      <c r="AC37" s="57">
        <v>24</v>
      </c>
      <c r="AD37" s="57">
        <v>71</v>
      </c>
      <c r="AE37" s="57">
        <v>71</v>
      </c>
      <c r="AF37" s="57" t="s">
        <v>178</v>
      </c>
      <c r="AG37" s="57" t="s">
        <v>283</v>
      </c>
      <c r="AH37" s="58" t="s">
        <v>274</v>
      </c>
      <c r="AI37" s="58" t="s">
        <v>109</v>
      </c>
      <c r="AJ37" s="58" t="s">
        <v>245</v>
      </c>
      <c r="AK37" s="57"/>
      <c r="AL37" s="57"/>
      <c r="AM37" s="57"/>
      <c r="AN37" s="57"/>
      <c r="AO37" s="58" t="s">
        <v>109</v>
      </c>
    </row>
    <row r="38" s="3" customFormat="1" ht="65" customHeight="1" spans="1:41">
      <c r="A38" s="57" t="s">
        <v>179</v>
      </c>
      <c r="B38" s="57" t="s">
        <v>284</v>
      </c>
      <c r="C38" s="57" t="s">
        <v>285</v>
      </c>
      <c r="D38" s="57" t="s">
        <v>240</v>
      </c>
      <c r="E38" s="57" t="s">
        <v>286</v>
      </c>
      <c r="F38" s="57" t="s">
        <v>126</v>
      </c>
      <c r="G38" s="57" t="s">
        <v>184</v>
      </c>
      <c r="H38" s="57" t="s">
        <v>287</v>
      </c>
      <c r="I38" s="57">
        <v>10</v>
      </c>
      <c r="J38" s="57"/>
      <c r="K38" s="57"/>
      <c r="L38" s="58"/>
      <c r="M38" s="57"/>
      <c r="N38" s="57"/>
      <c r="O38" s="57"/>
      <c r="P38" s="57"/>
      <c r="Q38" s="57"/>
      <c r="R38" s="57"/>
      <c r="S38" s="57"/>
      <c r="T38" s="57">
        <v>10</v>
      </c>
      <c r="U38" s="57"/>
      <c r="V38" s="57"/>
      <c r="W38" s="57" t="s">
        <v>108</v>
      </c>
      <c r="X38" s="57" t="s">
        <v>109</v>
      </c>
      <c r="Y38" s="57" t="s">
        <v>128</v>
      </c>
      <c r="Z38" s="57" t="s">
        <v>109</v>
      </c>
      <c r="AA38" s="57" t="s">
        <v>109</v>
      </c>
      <c r="AB38" s="57" t="s">
        <v>128</v>
      </c>
      <c r="AC38" s="57" t="s">
        <v>288</v>
      </c>
      <c r="AD38" s="57" t="s">
        <v>289</v>
      </c>
      <c r="AE38" s="57" t="s">
        <v>289</v>
      </c>
      <c r="AF38" s="57" t="s">
        <v>178</v>
      </c>
      <c r="AG38" s="57" t="s">
        <v>290</v>
      </c>
      <c r="AH38" s="58" t="s">
        <v>274</v>
      </c>
      <c r="AI38" s="58" t="s">
        <v>109</v>
      </c>
      <c r="AJ38" s="58" t="s">
        <v>245</v>
      </c>
      <c r="AK38" s="57"/>
      <c r="AL38" s="57"/>
      <c r="AM38" s="57"/>
      <c r="AN38" s="57"/>
      <c r="AO38" s="58" t="s">
        <v>109</v>
      </c>
    </row>
    <row r="39" s="3" customFormat="1" ht="95" customHeight="1" spans="1:41">
      <c r="A39" s="57" t="s">
        <v>179</v>
      </c>
      <c r="B39" s="58" t="s">
        <v>291</v>
      </c>
      <c r="C39" s="58" t="s">
        <v>292</v>
      </c>
      <c r="D39" s="64" t="s">
        <v>293</v>
      </c>
      <c r="E39" s="64" t="s">
        <v>294</v>
      </c>
      <c r="F39" s="58" t="s">
        <v>126</v>
      </c>
      <c r="G39" s="58" t="s">
        <v>184</v>
      </c>
      <c r="H39" s="58" t="s">
        <v>295</v>
      </c>
      <c r="I39" s="58">
        <v>100</v>
      </c>
      <c r="J39" s="58">
        <v>100</v>
      </c>
      <c r="K39" s="58">
        <v>100</v>
      </c>
      <c r="L39" s="58"/>
      <c r="M39" s="58"/>
      <c r="N39" s="58"/>
      <c r="O39" s="58"/>
      <c r="P39" s="58"/>
      <c r="Q39" s="58"/>
      <c r="R39" s="58"/>
      <c r="S39" s="58"/>
      <c r="T39" s="58"/>
      <c r="U39" s="58"/>
      <c r="V39" s="58"/>
      <c r="W39" s="58" t="s">
        <v>108</v>
      </c>
      <c r="X39" s="58" t="s">
        <v>109</v>
      </c>
      <c r="Y39" s="58" t="s">
        <v>128</v>
      </c>
      <c r="Z39" s="58" t="s">
        <v>109</v>
      </c>
      <c r="AA39" s="58" t="s">
        <v>109</v>
      </c>
      <c r="AB39" s="58" t="s">
        <v>128</v>
      </c>
      <c r="AC39" s="58">
        <v>153</v>
      </c>
      <c r="AD39" s="58">
        <v>526</v>
      </c>
      <c r="AE39" s="58">
        <v>526</v>
      </c>
      <c r="AF39" s="58" t="s">
        <v>178</v>
      </c>
      <c r="AG39" s="58" t="s">
        <v>296</v>
      </c>
      <c r="AH39" s="58" t="s">
        <v>297</v>
      </c>
      <c r="AI39" s="58"/>
      <c r="AJ39" s="58"/>
      <c r="AK39" s="58"/>
      <c r="AL39" s="58"/>
      <c r="AM39" s="58"/>
      <c r="AN39" s="58"/>
      <c r="AO39" s="58" t="s">
        <v>109</v>
      </c>
    </row>
    <row r="40" s="3" customFormat="1" ht="83" customHeight="1" spans="1:41">
      <c r="A40" s="57" t="s">
        <v>179</v>
      </c>
      <c r="B40" s="58" t="s">
        <v>298</v>
      </c>
      <c r="C40" s="58" t="s">
        <v>299</v>
      </c>
      <c r="D40" s="64" t="s">
        <v>293</v>
      </c>
      <c r="E40" s="64" t="s">
        <v>300</v>
      </c>
      <c r="F40" s="58" t="s">
        <v>126</v>
      </c>
      <c r="G40" s="58" t="s">
        <v>184</v>
      </c>
      <c r="H40" s="58" t="s">
        <v>301</v>
      </c>
      <c r="I40" s="58">
        <v>100</v>
      </c>
      <c r="J40" s="58">
        <v>100</v>
      </c>
      <c r="K40" s="58">
        <v>100</v>
      </c>
      <c r="L40" s="58"/>
      <c r="M40" s="58"/>
      <c r="N40" s="58"/>
      <c r="O40" s="58"/>
      <c r="P40" s="58"/>
      <c r="Q40" s="58"/>
      <c r="R40" s="58"/>
      <c r="S40" s="58"/>
      <c r="T40" s="58"/>
      <c r="U40" s="58"/>
      <c r="V40" s="58"/>
      <c r="W40" s="58" t="s">
        <v>108</v>
      </c>
      <c r="X40" s="58" t="s">
        <v>109</v>
      </c>
      <c r="Y40" s="58" t="s">
        <v>128</v>
      </c>
      <c r="Z40" s="58" t="s">
        <v>109</v>
      </c>
      <c r="AA40" s="58" t="s">
        <v>109</v>
      </c>
      <c r="AB40" s="58" t="s">
        <v>128</v>
      </c>
      <c r="AC40" s="58">
        <v>147</v>
      </c>
      <c r="AD40" s="58">
        <v>525</v>
      </c>
      <c r="AE40" s="58">
        <v>525</v>
      </c>
      <c r="AF40" s="58" t="s">
        <v>178</v>
      </c>
      <c r="AG40" s="58" t="s">
        <v>302</v>
      </c>
      <c r="AH40" s="58" t="s">
        <v>297</v>
      </c>
      <c r="AI40" s="58"/>
      <c r="AJ40" s="58"/>
      <c r="AK40" s="58"/>
      <c r="AL40" s="58"/>
      <c r="AM40" s="58"/>
      <c r="AN40" s="58"/>
      <c r="AO40" s="58" t="s">
        <v>109</v>
      </c>
    </row>
    <row r="41" s="3" customFormat="1" ht="98" customHeight="1" spans="1:41">
      <c r="A41" s="57" t="s">
        <v>179</v>
      </c>
      <c r="B41" s="58" t="s">
        <v>303</v>
      </c>
      <c r="C41" s="64" t="s">
        <v>304</v>
      </c>
      <c r="D41" s="64" t="s">
        <v>293</v>
      </c>
      <c r="E41" s="64" t="s">
        <v>300</v>
      </c>
      <c r="F41" s="58" t="s">
        <v>126</v>
      </c>
      <c r="G41" s="58" t="s">
        <v>184</v>
      </c>
      <c r="H41" s="58" t="s">
        <v>301</v>
      </c>
      <c r="I41" s="58">
        <v>29</v>
      </c>
      <c r="J41" s="58">
        <v>29</v>
      </c>
      <c r="K41" s="58">
        <v>29</v>
      </c>
      <c r="L41" s="58"/>
      <c r="M41" s="58"/>
      <c r="N41" s="58"/>
      <c r="O41" s="58"/>
      <c r="P41" s="58"/>
      <c r="Q41" s="58"/>
      <c r="R41" s="58"/>
      <c r="S41" s="58"/>
      <c r="T41" s="58"/>
      <c r="U41" s="58"/>
      <c r="V41" s="58"/>
      <c r="W41" s="58" t="s">
        <v>108</v>
      </c>
      <c r="X41" s="58" t="s">
        <v>109</v>
      </c>
      <c r="Y41" s="58" t="s">
        <v>128</v>
      </c>
      <c r="Z41" s="58" t="s">
        <v>109</v>
      </c>
      <c r="AA41" s="58" t="s">
        <v>109</v>
      </c>
      <c r="AB41" s="58" t="s">
        <v>128</v>
      </c>
      <c r="AC41" s="58">
        <v>147</v>
      </c>
      <c r="AD41" s="58">
        <v>525</v>
      </c>
      <c r="AE41" s="58">
        <v>525</v>
      </c>
      <c r="AF41" s="58" t="s">
        <v>178</v>
      </c>
      <c r="AG41" s="58" t="s">
        <v>305</v>
      </c>
      <c r="AH41" s="58" t="s">
        <v>297</v>
      </c>
      <c r="AI41" s="58"/>
      <c r="AJ41" s="58"/>
      <c r="AK41" s="58"/>
      <c r="AL41" s="58"/>
      <c r="AM41" s="58"/>
      <c r="AN41" s="58"/>
      <c r="AO41" s="58" t="s">
        <v>109</v>
      </c>
    </row>
    <row r="42" s="3" customFormat="1" ht="83" customHeight="1" spans="1:41">
      <c r="A42" s="57" t="s">
        <v>179</v>
      </c>
      <c r="B42" s="58" t="s">
        <v>306</v>
      </c>
      <c r="C42" s="64" t="s">
        <v>307</v>
      </c>
      <c r="D42" s="64" t="s">
        <v>293</v>
      </c>
      <c r="E42" s="64" t="s">
        <v>308</v>
      </c>
      <c r="F42" s="58" t="s">
        <v>126</v>
      </c>
      <c r="G42" s="58" t="s">
        <v>184</v>
      </c>
      <c r="H42" s="58" t="s">
        <v>309</v>
      </c>
      <c r="I42" s="58">
        <v>35</v>
      </c>
      <c r="J42" s="58">
        <v>35</v>
      </c>
      <c r="K42" s="58"/>
      <c r="L42" s="58">
        <v>35</v>
      </c>
      <c r="M42" s="58"/>
      <c r="N42" s="58"/>
      <c r="O42" s="58"/>
      <c r="P42" s="58"/>
      <c r="Q42" s="58"/>
      <c r="R42" s="58"/>
      <c r="S42" s="58"/>
      <c r="T42" s="58"/>
      <c r="U42" s="58"/>
      <c r="V42" s="58"/>
      <c r="W42" s="58" t="s">
        <v>108</v>
      </c>
      <c r="X42" s="58" t="s">
        <v>109</v>
      </c>
      <c r="Y42" s="58" t="s">
        <v>128</v>
      </c>
      <c r="Z42" s="58" t="s">
        <v>109</v>
      </c>
      <c r="AA42" s="58" t="s">
        <v>109</v>
      </c>
      <c r="AB42" s="58" t="s">
        <v>128</v>
      </c>
      <c r="AC42" s="58">
        <v>118</v>
      </c>
      <c r="AD42" s="58">
        <v>376</v>
      </c>
      <c r="AE42" s="58">
        <v>376</v>
      </c>
      <c r="AF42" s="58" t="s">
        <v>178</v>
      </c>
      <c r="AG42" s="58" t="s">
        <v>310</v>
      </c>
      <c r="AH42" s="58" t="s">
        <v>311</v>
      </c>
      <c r="AI42" s="58"/>
      <c r="AJ42" s="58"/>
      <c r="AK42" s="58"/>
      <c r="AL42" s="58"/>
      <c r="AM42" s="58"/>
      <c r="AN42" s="58"/>
      <c r="AO42" s="58" t="s">
        <v>109</v>
      </c>
    </row>
    <row r="43" s="3" customFormat="1" ht="83" customHeight="1" spans="1:41">
      <c r="A43" s="57" t="s">
        <v>179</v>
      </c>
      <c r="B43" s="58" t="s">
        <v>312</v>
      </c>
      <c r="C43" s="64" t="s">
        <v>313</v>
      </c>
      <c r="D43" s="64" t="s">
        <v>293</v>
      </c>
      <c r="E43" s="64" t="s">
        <v>314</v>
      </c>
      <c r="F43" s="58" t="s">
        <v>126</v>
      </c>
      <c r="G43" s="58" t="s">
        <v>184</v>
      </c>
      <c r="H43" s="58" t="s">
        <v>315</v>
      </c>
      <c r="I43" s="58">
        <v>35</v>
      </c>
      <c r="J43" s="58">
        <v>35</v>
      </c>
      <c r="K43" s="58"/>
      <c r="L43" s="58">
        <v>35</v>
      </c>
      <c r="M43" s="58"/>
      <c r="N43" s="58"/>
      <c r="O43" s="58"/>
      <c r="P43" s="58"/>
      <c r="Q43" s="58"/>
      <c r="R43" s="58"/>
      <c r="S43" s="58"/>
      <c r="T43" s="58"/>
      <c r="U43" s="58"/>
      <c r="V43" s="58"/>
      <c r="W43" s="58" t="s">
        <v>108</v>
      </c>
      <c r="X43" s="58" t="s">
        <v>109</v>
      </c>
      <c r="Y43" s="58" t="s">
        <v>128</v>
      </c>
      <c r="Z43" s="58" t="s">
        <v>109</v>
      </c>
      <c r="AA43" s="58" t="s">
        <v>109</v>
      </c>
      <c r="AB43" s="58" t="s">
        <v>128</v>
      </c>
      <c r="AC43" s="58">
        <v>137</v>
      </c>
      <c r="AD43" s="58">
        <v>554</v>
      </c>
      <c r="AE43" s="58">
        <v>554</v>
      </c>
      <c r="AF43" s="58" t="s">
        <v>178</v>
      </c>
      <c r="AG43" s="58" t="s">
        <v>316</v>
      </c>
      <c r="AH43" s="58" t="s">
        <v>297</v>
      </c>
      <c r="AI43" s="58"/>
      <c r="AJ43" s="58"/>
      <c r="AK43" s="58"/>
      <c r="AL43" s="58"/>
      <c r="AM43" s="58"/>
      <c r="AN43" s="58"/>
      <c r="AO43" s="58" t="s">
        <v>109</v>
      </c>
    </row>
    <row r="44" s="3" customFormat="1" ht="92" customHeight="1" spans="1:41">
      <c r="A44" s="57" t="s">
        <v>179</v>
      </c>
      <c r="B44" s="58" t="s">
        <v>317</v>
      </c>
      <c r="C44" s="59" t="s">
        <v>318</v>
      </c>
      <c r="D44" s="64" t="s">
        <v>293</v>
      </c>
      <c r="E44" s="64" t="s">
        <v>319</v>
      </c>
      <c r="F44" s="58" t="s">
        <v>126</v>
      </c>
      <c r="G44" s="58" t="s">
        <v>184</v>
      </c>
      <c r="H44" s="58" t="s">
        <v>320</v>
      </c>
      <c r="I44" s="76">
        <v>30</v>
      </c>
      <c r="J44" s="58"/>
      <c r="K44" s="58"/>
      <c r="L44" s="58"/>
      <c r="M44" s="58"/>
      <c r="N44" s="58"/>
      <c r="O44" s="76"/>
      <c r="P44" s="58"/>
      <c r="Q44" s="58"/>
      <c r="R44" s="58"/>
      <c r="S44" s="58"/>
      <c r="T44" s="58">
        <v>30</v>
      </c>
      <c r="U44" s="58"/>
      <c r="V44" s="58"/>
      <c r="W44" s="58" t="s">
        <v>108</v>
      </c>
      <c r="X44" s="58" t="s">
        <v>109</v>
      </c>
      <c r="Y44" s="58" t="s">
        <v>128</v>
      </c>
      <c r="Z44" s="58" t="s">
        <v>109</v>
      </c>
      <c r="AA44" s="58" t="s">
        <v>109</v>
      </c>
      <c r="AB44" s="58" t="s">
        <v>128</v>
      </c>
      <c r="AC44" s="58">
        <v>60</v>
      </c>
      <c r="AD44" s="58">
        <v>190</v>
      </c>
      <c r="AE44" s="58">
        <v>190</v>
      </c>
      <c r="AF44" s="58" t="s">
        <v>178</v>
      </c>
      <c r="AG44" s="67" t="s">
        <v>321</v>
      </c>
      <c r="AH44" s="58" t="s">
        <v>322</v>
      </c>
      <c r="AI44" s="58"/>
      <c r="AJ44" s="58"/>
      <c r="AK44" s="58"/>
      <c r="AL44" s="58"/>
      <c r="AM44" s="58"/>
      <c r="AN44" s="58"/>
      <c r="AO44" s="58" t="s">
        <v>109</v>
      </c>
    </row>
    <row r="45" s="3" customFormat="1" ht="94" customHeight="1" spans="1:41">
      <c r="A45" s="57" t="s">
        <v>179</v>
      </c>
      <c r="B45" s="58" t="s">
        <v>323</v>
      </c>
      <c r="C45" s="59" t="s">
        <v>324</v>
      </c>
      <c r="D45" s="64" t="s">
        <v>293</v>
      </c>
      <c r="E45" s="64" t="s">
        <v>325</v>
      </c>
      <c r="F45" s="58" t="s">
        <v>126</v>
      </c>
      <c r="G45" s="58" t="s">
        <v>184</v>
      </c>
      <c r="H45" s="58" t="s">
        <v>326</v>
      </c>
      <c r="I45" s="76">
        <v>30</v>
      </c>
      <c r="J45" s="58">
        <v>30</v>
      </c>
      <c r="K45" s="58">
        <v>30</v>
      </c>
      <c r="L45" s="58"/>
      <c r="M45" s="58"/>
      <c r="N45" s="58"/>
      <c r="O45" s="76"/>
      <c r="P45" s="58"/>
      <c r="Q45" s="58"/>
      <c r="R45" s="58"/>
      <c r="S45" s="58"/>
      <c r="T45" s="58"/>
      <c r="U45" s="58"/>
      <c r="V45" s="58"/>
      <c r="W45" s="58" t="s">
        <v>108</v>
      </c>
      <c r="X45" s="58" t="s">
        <v>109</v>
      </c>
      <c r="Y45" s="58" t="s">
        <v>128</v>
      </c>
      <c r="Z45" s="58" t="s">
        <v>109</v>
      </c>
      <c r="AA45" s="58" t="s">
        <v>109</v>
      </c>
      <c r="AB45" s="58" t="s">
        <v>128</v>
      </c>
      <c r="AC45" s="58">
        <v>139</v>
      </c>
      <c r="AD45" s="58">
        <v>587</v>
      </c>
      <c r="AE45" s="58">
        <v>587</v>
      </c>
      <c r="AF45" s="58" t="s">
        <v>178</v>
      </c>
      <c r="AG45" s="67" t="s">
        <v>327</v>
      </c>
      <c r="AH45" s="58" t="s">
        <v>328</v>
      </c>
      <c r="AI45" s="58"/>
      <c r="AJ45" s="58"/>
      <c r="AK45" s="58"/>
      <c r="AL45" s="58"/>
      <c r="AM45" s="58"/>
      <c r="AN45" s="58"/>
      <c r="AO45" s="58" t="s">
        <v>109</v>
      </c>
    </row>
    <row r="46" s="3" customFormat="1" ht="89" customHeight="1" spans="1:41">
      <c r="A46" s="57" t="s">
        <v>179</v>
      </c>
      <c r="B46" s="58" t="s">
        <v>329</v>
      </c>
      <c r="C46" s="66" t="s">
        <v>330</v>
      </c>
      <c r="D46" s="64" t="s">
        <v>293</v>
      </c>
      <c r="E46" s="64" t="s">
        <v>331</v>
      </c>
      <c r="F46" s="58" t="s">
        <v>126</v>
      </c>
      <c r="G46" s="58" t="s">
        <v>184</v>
      </c>
      <c r="H46" s="58" t="s">
        <v>332</v>
      </c>
      <c r="I46" s="77">
        <v>30</v>
      </c>
      <c r="J46" s="58">
        <v>30</v>
      </c>
      <c r="K46" s="58">
        <v>30</v>
      </c>
      <c r="L46" s="58"/>
      <c r="M46" s="58"/>
      <c r="N46" s="58"/>
      <c r="O46" s="77"/>
      <c r="P46" s="58"/>
      <c r="Q46" s="58"/>
      <c r="R46" s="58"/>
      <c r="S46" s="58"/>
      <c r="T46" s="58"/>
      <c r="U46" s="58"/>
      <c r="V46" s="58"/>
      <c r="W46" s="58" t="s">
        <v>127</v>
      </c>
      <c r="X46" s="58" t="s">
        <v>109</v>
      </c>
      <c r="Y46" s="58" t="s">
        <v>109</v>
      </c>
      <c r="Z46" s="58" t="s">
        <v>109</v>
      </c>
      <c r="AA46" s="58" t="s">
        <v>109</v>
      </c>
      <c r="AB46" s="58" t="s">
        <v>128</v>
      </c>
      <c r="AC46" s="81">
        <v>38</v>
      </c>
      <c r="AD46" s="81">
        <v>122</v>
      </c>
      <c r="AE46" s="81">
        <v>122</v>
      </c>
      <c r="AF46" s="58" t="s">
        <v>178</v>
      </c>
      <c r="AG46" s="85" t="s">
        <v>333</v>
      </c>
      <c r="AH46" s="58" t="s">
        <v>334</v>
      </c>
      <c r="AI46" s="58" t="s">
        <v>109</v>
      </c>
      <c r="AJ46" s="58"/>
      <c r="AK46" s="58"/>
      <c r="AL46" s="58"/>
      <c r="AM46" s="58"/>
      <c r="AN46" s="58"/>
      <c r="AO46" s="58" t="s">
        <v>109</v>
      </c>
    </row>
    <row r="47" s="3" customFormat="1" ht="78" customHeight="1" spans="1:41">
      <c r="A47" s="57" t="s">
        <v>179</v>
      </c>
      <c r="B47" s="58" t="s">
        <v>335</v>
      </c>
      <c r="C47" s="64" t="s">
        <v>336</v>
      </c>
      <c r="D47" s="64" t="s">
        <v>293</v>
      </c>
      <c r="E47" s="64" t="s">
        <v>300</v>
      </c>
      <c r="F47" s="58" t="s">
        <v>126</v>
      </c>
      <c r="G47" s="58" t="s">
        <v>184</v>
      </c>
      <c r="H47" s="58" t="s">
        <v>301</v>
      </c>
      <c r="I47" s="58">
        <v>18.64</v>
      </c>
      <c r="J47" s="58">
        <v>18.64</v>
      </c>
      <c r="K47" s="58">
        <v>18.64</v>
      </c>
      <c r="L47" s="58"/>
      <c r="M47" s="58"/>
      <c r="N47" s="58"/>
      <c r="O47" s="58"/>
      <c r="P47" s="58"/>
      <c r="Q47" s="58"/>
      <c r="R47" s="58"/>
      <c r="S47" s="58"/>
      <c r="T47" s="58"/>
      <c r="U47" s="58"/>
      <c r="V47" s="58"/>
      <c r="W47" s="58" t="s">
        <v>108</v>
      </c>
      <c r="X47" s="58" t="s">
        <v>109</v>
      </c>
      <c r="Y47" s="58" t="s">
        <v>128</v>
      </c>
      <c r="Z47" s="58" t="s">
        <v>109</v>
      </c>
      <c r="AA47" s="58" t="s">
        <v>109</v>
      </c>
      <c r="AB47" s="58" t="s">
        <v>128</v>
      </c>
      <c r="AC47" s="58">
        <v>147</v>
      </c>
      <c r="AD47" s="58">
        <v>525</v>
      </c>
      <c r="AE47" s="58">
        <v>525</v>
      </c>
      <c r="AF47" s="58" t="s">
        <v>178</v>
      </c>
      <c r="AG47" s="58" t="s">
        <v>337</v>
      </c>
      <c r="AH47" s="58" t="s">
        <v>328</v>
      </c>
      <c r="AI47" s="58"/>
      <c r="AJ47" s="58"/>
      <c r="AK47" s="58"/>
      <c r="AL47" s="58"/>
      <c r="AM47" s="58"/>
      <c r="AN47" s="58"/>
      <c r="AO47" s="58" t="s">
        <v>109</v>
      </c>
    </row>
    <row r="48" s="3" customFormat="1" ht="91" customHeight="1" spans="1:41">
      <c r="A48" s="57" t="s">
        <v>179</v>
      </c>
      <c r="B48" s="58" t="s">
        <v>338</v>
      </c>
      <c r="C48" s="58" t="s">
        <v>339</v>
      </c>
      <c r="D48" s="64" t="s">
        <v>293</v>
      </c>
      <c r="E48" s="64" t="s">
        <v>340</v>
      </c>
      <c r="F48" s="58" t="s">
        <v>126</v>
      </c>
      <c r="G48" s="58" t="s">
        <v>184</v>
      </c>
      <c r="H48" s="58" t="s">
        <v>341</v>
      </c>
      <c r="I48" s="76">
        <v>20</v>
      </c>
      <c r="J48" s="58"/>
      <c r="K48" s="58"/>
      <c r="L48" s="58"/>
      <c r="M48" s="58"/>
      <c r="N48" s="58"/>
      <c r="O48" s="76"/>
      <c r="P48" s="58"/>
      <c r="Q48" s="58"/>
      <c r="R48" s="58"/>
      <c r="S48" s="58"/>
      <c r="T48" s="58">
        <v>20</v>
      </c>
      <c r="U48" s="58"/>
      <c r="V48" s="58"/>
      <c r="W48" s="58" t="s">
        <v>108</v>
      </c>
      <c r="X48" s="58" t="s">
        <v>109</v>
      </c>
      <c r="Y48" s="58" t="s">
        <v>128</v>
      </c>
      <c r="Z48" s="58" t="s">
        <v>109</v>
      </c>
      <c r="AA48" s="58" t="s">
        <v>109</v>
      </c>
      <c r="AB48" s="58" t="s">
        <v>128</v>
      </c>
      <c r="AC48" s="58">
        <v>64</v>
      </c>
      <c r="AD48" s="58">
        <v>187</v>
      </c>
      <c r="AE48" s="58">
        <v>187</v>
      </c>
      <c r="AF48" s="58" t="s">
        <v>178</v>
      </c>
      <c r="AG48" s="67" t="s">
        <v>342</v>
      </c>
      <c r="AH48" s="58" t="s">
        <v>322</v>
      </c>
      <c r="AI48" s="58"/>
      <c r="AJ48" s="58"/>
      <c r="AK48" s="58"/>
      <c r="AL48" s="58"/>
      <c r="AM48" s="58"/>
      <c r="AN48" s="58"/>
      <c r="AO48" s="58" t="s">
        <v>109</v>
      </c>
    </row>
    <row r="49" s="3" customFormat="1" ht="91" customHeight="1" spans="1:41">
      <c r="A49" s="57" t="s">
        <v>179</v>
      </c>
      <c r="B49" s="58" t="s">
        <v>343</v>
      </c>
      <c r="C49" s="58" t="s">
        <v>344</v>
      </c>
      <c r="D49" s="64" t="s">
        <v>293</v>
      </c>
      <c r="E49" s="64" t="s">
        <v>345</v>
      </c>
      <c r="F49" s="58" t="s">
        <v>126</v>
      </c>
      <c r="G49" s="58" t="s">
        <v>184</v>
      </c>
      <c r="H49" s="58" t="s">
        <v>346</v>
      </c>
      <c r="I49" s="76">
        <v>20</v>
      </c>
      <c r="J49" s="58"/>
      <c r="K49" s="58"/>
      <c r="L49" s="58"/>
      <c r="M49" s="58"/>
      <c r="N49" s="58"/>
      <c r="O49" s="76"/>
      <c r="P49" s="58"/>
      <c r="Q49" s="58"/>
      <c r="R49" s="58"/>
      <c r="S49" s="58"/>
      <c r="T49" s="58">
        <v>20</v>
      </c>
      <c r="U49" s="58"/>
      <c r="V49" s="58"/>
      <c r="W49" s="58" t="s">
        <v>108</v>
      </c>
      <c r="X49" s="58" t="s">
        <v>109</v>
      </c>
      <c r="Y49" s="58" t="s">
        <v>128</v>
      </c>
      <c r="Z49" s="58" t="s">
        <v>109</v>
      </c>
      <c r="AA49" s="58" t="s">
        <v>109</v>
      </c>
      <c r="AB49" s="58" t="s">
        <v>128</v>
      </c>
      <c r="AC49" s="58">
        <v>70</v>
      </c>
      <c r="AD49" s="58">
        <v>257</v>
      </c>
      <c r="AE49" s="58">
        <v>252</v>
      </c>
      <c r="AF49" s="58" t="s">
        <v>178</v>
      </c>
      <c r="AG49" s="58" t="s">
        <v>347</v>
      </c>
      <c r="AH49" s="58" t="s">
        <v>322</v>
      </c>
      <c r="AI49" s="58"/>
      <c r="AJ49" s="58"/>
      <c r="AK49" s="58"/>
      <c r="AL49" s="58"/>
      <c r="AM49" s="58"/>
      <c r="AN49" s="58"/>
      <c r="AO49" s="58" t="s">
        <v>109</v>
      </c>
    </row>
    <row r="50" ht="73" customHeight="1" spans="1:41">
      <c r="A50" s="57" t="s">
        <v>179</v>
      </c>
      <c r="B50" s="67" t="s">
        <v>348</v>
      </c>
      <c r="C50" s="67" t="s">
        <v>349</v>
      </c>
      <c r="D50" s="68" t="s">
        <v>293</v>
      </c>
      <c r="E50" s="68" t="s">
        <v>294</v>
      </c>
      <c r="F50" s="68" t="s">
        <v>126</v>
      </c>
      <c r="G50" s="58" t="s">
        <v>184</v>
      </c>
      <c r="H50" s="68" t="s">
        <v>350</v>
      </c>
      <c r="I50" s="78">
        <v>10</v>
      </c>
      <c r="J50" s="68"/>
      <c r="K50" s="68"/>
      <c r="L50" s="68"/>
      <c r="M50" s="68"/>
      <c r="N50" s="68"/>
      <c r="O50" s="68"/>
      <c r="P50" s="68"/>
      <c r="Q50" s="68"/>
      <c r="R50" s="68"/>
      <c r="S50" s="68"/>
      <c r="T50" s="78">
        <v>10</v>
      </c>
      <c r="U50" s="68"/>
      <c r="V50" s="68"/>
      <c r="W50" s="58" t="s">
        <v>108</v>
      </c>
      <c r="X50" s="58" t="s">
        <v>109</v>
      </c>
      <c r="Y50" s="58" t="s">
        <v>128</v>
      </c>
      <c r="Z50" s="58" t="s">
        <v>109</v>
      </c>
      <c r="AA50" s="58" t="s">
        <v>109</v>
      </c>
      <c r="AB50" s="58" t="s">
        <v>128</v>
      </c>
      <c r="AC50" s="58">
        <v>177</v>
      </c>
      <c r="AD50" s="58">
        <v>689</v>
      </c>
      <c r="AE50" s="58">
        <v>689</v>
      </c>
      <c r="AF50" s="67" t="s">
        <v>351</v>
      </c>
      <c r="AG50" s="58" t="s">
        <v>352</v>
      </c>
      <c r="AH50" s="58" t="s">
        <v>353</v>
      </c>
      <c r="AI50" s="58"/>
      <c r="AJ50" s="58"/>
      <c r="AK50" s="58"/>
      <c r="AL50" s="58" t="s">
        <v>130</v>
      </c>
      <c r="AM50" s="58"/>
      <c r="AN50" s="58"/>
      <c r="AO50" s="58" t="s">
        <v>109</v>
      </c>
    </row>
    <row r="51" s="3" customFormat="1" ht="134" customHeight="1" spans="1:41">
      <c r="A51" s="57" t="s">
        <v>179</v>
      </c>
      <c r="B51" s="58" t="s">
        <v>354</v>
      </c>
      <c r="C51" s="57" t="s">
        <v>355</v>
      </c>
      <c r="D51" s="58" t="s">
        <v>133</v>
      </c>
      <c r="E51" s="58" t="s">
        <v>134</v>
      </c>
      <c r="F51" s="58" t="s">
        <v>126</v>
      </c>
      <c r="G51" s="58" t="s">
        <v>184</v>
      </c>
      <c r="H51" s="58" t="s">
        <v>356</v>
      </c>
      <c r="I51" s="79">
        <v>308</v>
      </c>
      <c r="J51" s="79">
        <v>308</v>
      </c>
      <c r="K51" s="79">
        <v>245</v>
      </c>
      <c r="L51" s="80">
        <v>37</v>
      </c>
      <c r="M51" s="80">
        <v>26</v>
      </c>
      <c r="N51" s="58"/>
      <c r="O51" s="58"/>
      <c r="P51" s="58"/>
      <c r="Q51" s="58"/>
      <c r="R51" s="58"/>
      <c r="S51" s="58"/>
      <c r="T51" s="58"/>
      <c r="U51" s="58"/>
      <c r="V51" s="58"/>
      <c r="W51" s="58" t="s">
        <v>108</v>
      </c>
      <c r="X51" s="58" t="s">
        <v>109</v>
      </c>
      <c r="Y51" s="58" t="s">
        <v>109</v>
      </c>
      <c r="Z51" s="58" t="s">
        <v>109</v>
      </c>
      <c r="AA51" s="58" t="s">
        <v>109</v>
      </c>
      <c r="AB51" s="58" t="s">
        <v>128</v>
      </c>
      <c r="AC51" s="58">
        <v>133</v>
      </c>
      <c r="AD51" s="58">
        <v>378</v>
      </c>
      <c r="AE51" s="58">
        <v>378</v>
      </c>
      <c r="AF51" s="58" t="s">
        <v>357</v>
      </c>
      <c r="AG51" s="58" t="s">
        <v>358</v>
      </c>
      <c r="AH51" s="58" t="s">
        <v>359</v>
      </c>
      <c r="AI51" s="58" t="s">
        <v>109</v>
      </c>
      <c r="AJ51" s="58" t="s">
        <v>245</v>
      </c>
      <c r="AK51" s="58"/>
      <c r="AL51" s="58"/>
      <c r="AM51" s="58"/>
      <c r="AN51" s="58"/>
      <c r="AO51" s="58" t="s">
        <v>109</v>
      </c>
    </row>
    <row r="52" s="3" customFormat="1" ht="65" customHeight="1" spans="1:41">
      <c r="A52" s="57" t="s">
        <v>179</v>
      </c>
      <c r="B52" s="58" t="s">
        <v>360</v>
      </c>
      <c r="C52" s="58" t="s">
        <v>361</v>
      </c>
      <c r="D52" s="58" t="s">
        <v>133</v>
      </c>
      <c r="E52" s="58" t="s">
        <v>362</v>
      </c>
      <c r="F52" s="58" t="s">
        <v>126</v>
      </c>
      <c r="G52" s="58" t="s">
        <v>184</v>
      </c>
      <c r="H52" s="58" t="s">
        <v>363</v>
      </c>
      <c r="I52" s="58">
        <v>29</v>
      </c>
      <c r="J52" s="58">
        <v>29</v>
      </c>
      <c r="K52" s="58">
        <v>29</v>
      </c>
      <c r="L52" s="58"/>
      <c r="M52" s="58"/>
      <c r="N52" s="58"/>
      <c r="O52" s="58"/>
      <c r="P52" s="58"/>
      <c r="Q52" s="58"/>
      <c r="R52" s="58"/>
      <c r="S52" s="58"/>
      <c r="T52" s="58"/>
      <c r="U52" s="58"/>
      <c r="V52" s="58"/>
      <c r="W52" s="58" t="s">
        <v>108</v>
      </c>
      <c r="X52" s="58" t="s">
        <v>109</v>
      </c>
      <c r="Y52" s="58" t="s">
        <v>109</v>
      </c>
      <c r="Z52" s="58" t="s">
        <v>109</v>
      </c>
      <c r="AA52" s="58" t="s">
        <v>109</v>
      </c>
      <c r="AB52" s="58" t="s">
        <v>128</v>
      </c>
      <c r="AC52" s="58">
        <v>104</v>
      </c>
      <c r="AD52" s="58">
        <v>348</v>
      </c>
      <c r="AE52" s="58">
        <v>348</v>
      </c>
      <c r="AF52" s="58" t="s">
        <v>357</v>
      </c>
      <c r="AG52" s="58" t="s">
        <v>364</v>
      </c>
      <c r="AH52" s="58" t="s">
        <v>187</v>
      </c>
      <c r="AI52" s="58"/>
      <c r="AJ52" s="58"/>
      <c r="AK52" s="58"/>
      <c r="AL52" s="58"/>
      <c r="AM52" s="58"/>
      <c r="AN52" s="58"/>
      <c r="AO52" s="58" t="s">
        <v>109</v>
      </c>
    </row>
    <row r="53" s="3" customFormat="1" ht="85" customHeight="1" spans="1:41">
      <c r="A53" s="57" t="s">
        <v>179</v>
      </c>
      <c r="B53" s="58" t="s">
        <v>365</v>
      </c>
      <c r="C53" s="58" t="s">
        <v>366</v>
      </c>
      <c r="D53" s="58" t="s">
        <v>133</v>
      </c>
      <c r="E53" s="58" t="s">
        <v>134</v>
      </c>
      <c r="F53" s="58" t="s">
        <v>126</v>
      </c>
      <c r="G53" s="58" t="s">
        <v>184</v>
      </c>
      <c r="H53" s="58" t="s">
        <v>356</v>
      </c>
      <c r="I53" s="58">
        <v>286.968</v>
      </c>
      <c r="J53" s="58">
        <v>286.968</v>
      </c>
      <c r="K53" s="58">
        <v>286.968</v>
      </c>
      <c r="L53" s="58"/>
      <c r="M53" s="58"/>
      <c r="N53" s="58"/>
      <c r="O53" s="58"/>
      <c r="P53" s="58"/>
      <c r="Q53" s="58"/>
      <c r="R53" s="58"/>
      <c r="S53" s="58"/>
      <c r="T53" s="58"/>
      <c r="U53" s="58"/>
      <c r="V53" s="58"/>
      <c r="W53" s="58" t="s">
        <v>108</v>
      </c>
      <c r="X53" s="58" t="s">
        <v>109</v>
      </c>
      <c r="Y53" s="58" t="s">
        <v>109</v>
      </c>
      <c r="Z53" s="58" t="s">
        <v>109</v>
      </c>
      <c r="AA53" s="58" t="s">
        <v>109</v>
      </c>
      <c r="AB53" s="58" t="s">
        <v>128</v>
      </c>
      <c r="AC53" s="58">
        <v>133</v>
      </c>
      <c r="AD53" s="58">
        <v>378</v>
      </c>
      <c r="AE53" s="58">
        <v>378</v>
      </c>
      <c r="AF53" s="58" t="s">
        <v>357</v>
      </c>
      <c r="AG53" s="58" t="s">
        <v>358</v>
      </c>
      <c r="AH53" s="58" t="s">
        <v>367</v>
      </c>
      <c r="AI53" s="58"/>
      <c r="AJ53" s="58"/>
      <c r="AK53" s="58"/>
      <c r="AL53" s="58"/>
      <c r="AM53" s="58"/>
      <c r="AN53" s="58"/>
      <c r="AO53" s="58" t="s">
        <v>109</v>
      </c>
    </row>
    <row r="54" s="3" customFormat="1" ht="65" customHeight="1" spans="1:41">
      <c r="A54" s="57" t="s">
        <v>179</v>
      </c>
      <c r="B54" s="58" t="s">
        <v>368</v>
      </c>
      <c r="C54" s="58" t="s">
        <v>369</v>
      </c>
      <c r="D54" s="58" t="s">
        <v>133</v>
      </c>
      <c r="E54" s="58" t="s">
        <v>370</v>
      </c>
      <c r="F54" s="58" t="s">
        <v>126</v>
      </c>
      <c r="G54" s="58" t="s">
        <v>184</v>
      </c>
      <c r="H54" s="58" t="s">
        <v>371</v>
      </c>
      <c r="I54" s="58">
        <v>30</v>
      </c>
      <c r="J54" s="58"/>
      <c r="K54" s="58"/>
      <c r="L54" s="58"/>
      <c r="M54" s="58"/>
      <c r="N54" s="58"/>
      <c r="O54" s="58"/>
      <c r="P54" s="58"/>
      <c r="Q54" s="58"/>
      <c r="R54" s="58"/>
      <c r="S54" s="58"/>
      <c r="T54" s="58">
        <v>30</v>
      </c>
      <c r="U54" s="58"/>
      <c r="V54" s="58"/>
      <c r="W54" s="58" t="s">
        <v>108</v>
      </c>
      <c r="X54" s="58" t="s">
        <v>109</v>
      </c>
      <c r="Y54" s="58" t="s">
        <v>128</v>
      </c>
      <c r="Z54" s="58" t="s">
        <v>109</v>
      </c>
      <c r="AA54" s="58" t="s">
        <v>109</v>
      </c>
      <c r="AB54" s="58" t="s">
        <v>128</v>
      </c>
      <c r="AC54" s="58">
        <v>197</v>
      </c>
      <c r="AD54" s="58">
        <v>591</v>
      </c>
      <c r="AE54" s="58">
        <v>591</v>
      </c>
      <c r="AF54" s="58" t="s">
        <v>357</v>
      </c>
      <c r="AG54" s="58" t="s">
        <v>372</v>
      </c>
      <c r="AH54" s="58" t="s">
        <v>220</v>
      </c>
      <c r="AI54" s="58"/>
      <c r="AJ54" s="58"/>
      <c r="AK54" s="58"/>
      <c r="AL54" s="58"/>
      <c r="AM54" s="58"/>
      <c r="AN54" s="58"/>
      <c r="AO54" s="58" t="s">
        <v>109</v>
      </c>
    </row>
    <row r="55" s="3" customFormat="1" ht="65" customHeight="1" spans="1:41">
      <c r="A55" s="57" t="s">
        <v>179</v>
      </c>
      <c r="B55" s="58" t="s">
        <v>373</v>
      </c>
      <c r="C55" s="58" t="s">
        <v>374</v>
      </c>
      <c r="D55" s="58" t="s">
        <v>133</v>
      </c>
      <c r="E55" s="58" t="s">
        <v>375</v>
      </c>
      <c r="F55" s="58" t="s">
        <v>126</v>
      </c>
      <c r="G55" s="58" t="s">
        <v>184</v>
      </c>
      <c r="H55" s="58" t="s">
        <v>376</v>
      </c>
      <c r="I55" s="58">
        <v>12</v>
      </c>
      <c r="J55" s="58">
        <v>12</v>
      </c>
      <c r="K55" s="58">
        <v>12</v>
      </c>
      <c r="L55" s="58"/>
      <c r="M55" s="58"/>
      <c r="N55" s="58"/>
      <c r="O55" s="58"/>
      <c r="P55" s="58"/>
      <c r="Q55" s="58"/>
      <c r="R55" s="58"/>
      <c r="S55" s="58"/>
      <c r="T55" s="58"/>
      <c r="U55" s="58"/>
      <c r="V55" s="58"/>
      <c r="W55" s="58" t="s">
        <v>108</v>
      </c>
      <c r="X55" s="58" t="s">
        <v>109</v>
      </c>
      <c r="Y55" s="58" t="s">
        <v>109</v>
      </c>
      <c r="Z55" s="58" t="s">
        <v>109</v>
      </c>
      <c r="AA55" s="58" t="s">
        <v>109</v>
      </c>
      <c r="AB55" s="58" t="s">
        <v>128</v>
      </c>
      <c r="AC55" s="58">
        <v>152</v>
      </c>
      <c r="AD55" s="58">
        <v>507</v>
      </c>
      <c r="AE55" s="58">
        <v>507</v>
      </c>
      <c r="AF55" s="58" t="s">
        <v>357</v>
      </c>
      <c r="AG55" s="58" t="s">
        <v>377</v>
      </c>
      <c r="AH55" s="58" t="s">
        <v>187</v>
      </c>
      <c r="AI55" s="58"/>
      <c r="AJ55" s="58"/>
      <c r="AK55" s="58"/>
      <c r="AL55" s="58"/>
      <c r="AM55" s="58"/>
      <c r="AN55" s="58"/>
      <c r="AO55" s="58" t="s">
        <v>109</v>
      </c>
    </row>
    <row r="56" s="3" customFormat="1" ht="65" customHeight="1" spans="1:41">
      <c r="A56" s="57" t="s">
        <v>179</v>
      </c>
      <c r="B56" s="58" t="s">
        <v>378</v>
      </c>
      <c r="C56" s="58" t="s">
        <v>379</v>
      </c>
      <c r="D56" s="58" t="s">
        <v>133</v>
      </c>
      <c r="E56" s="58" t="s">
        <v>380</v>
      </c>
      <c r="F56" s="58" t="s">
        <v>126</v>
      </c>
      <c r="G56" s="58" t="s">
        <v>184</v>
      </c>
      <c r="H56" s="58" t="s">
        <v>381</v>
      </c>
      <c r="I56" s="58">
        <v>43.413</v>
      </c>
      <c r="J56" s="58">
        <v>43.413</v>
      </c>
      <c r="K56" s="58">
        <v>43.413</v>
      </c>
      <c r="L56" s="58"/>
      <c r="M56" s="58"/>
      <c r="N56" s="58"/>
      <c r="O56" s="58"/>
      <c r="P56" s="58"/>
      <c r="Q56" s="58"/>
      <c r="R56" s="58"/>
      <c r="S56" s="58"/>
      <c r="T56" s="58"/>
      <c r="U56" s="58"/>
      <c r="V56" s="58"/>
      <c r="W56" s="58" t="s">
        <v>108</v>
      </c>
      <c r="X56" s="58" t="s">
        <v>109</v>
      </c>
      <c r="Y56" s="58" t="s">
        <v>109</v>
      </c>
      <c r="Z56" s="58" t="s">
        <v>109</v>
      </c>
      <c r="AA56" s="58" t="s">
        <v>109</v>
      </c>
      <c r="AB56" s="58" t="s">
        <v>128</v>
      </c>
      <c r="AC56" s="58">
        <v>314</v>
      </c>
      <c r="AD56" s="58">
        <v>1053</v>
      </c>
      <c r="AE56" s="58">
        <v>1053</v>
      </c>
      <c r="AF56" s="58" t="s">
        <v>357</v>
      </c>
      <c r="AG56" s="58" t="s">
        <v>382</v>
      </c>
      <c r="AH56" s="58" t="s">
        <v>187</v>
      </c>
      <c r="AI56" s="58"/>
      <c r="AJ56" s="58"/>
      <c r="AK56" s="58"/>
      <c r="AL56" s="58"/>
      <c r="AM56" s="58"/>
      <c r="AN56" s="58"/>
      <c r="AO56" s="58" t="s">
        <v>109</v>
      </c>
    </row>
    <row r="57" s="7" customFormat="1" ht="65" customHeight="1" spans="1:41">
      <c r="A57" s="57" t="s">
        <v>179</v>
      </c>
      <c r="B57" s="58" t="s">
        <v>383</v>
      </c>
      <c r="C57" s="58" t="s">
        <v>384</v>
      </c>
      <c r="D57" s="58" t="s">
        <v>133</v>
      </c>
      <c r="E57" s="58" t="s">
        <v>380</v>
      </c>
      <c r="F57" s="58" t="s">
        <v>126</v>
      </c>
      <c r="G57" s="58" t="s">
        <v>184</v>
      </c>
      <c r="H57" s="58" t="s">
        <v>381</v>
      </c>
      <c r="I57" s="58">
        <v>20</v>
      </c>
      <c r="J57" s="58">
        <v>20</v>
      </c>
      <c r="K57" s="58"/>
      <c r="L57" s="58">
        <v>20</v>
      </c>
      <c r="M57" s="58"/>
      <c r="N57" s="58"/>
      <c r="O57" s="58"/>
      <c r="P57" s="58"/>
      <c r="Q57" s="58"/>
      <c r="R57" s="58"/>
      <c r="S57" s="58"/>
      <c r="T57" s="58"/>
      <c r="U57" s="58"/>
      <c r="V57" s="58"/>
      <c r="W57" s="58" t="s">
        <v>108</v>
      </c>
      <c r="X57" s="58" t="s">
        <v>109</v>
      </c>
      <c r="Y57" s="58" t="s">
        <v>128</v>
      </c>
      <c r="Z57" s="58" t="s">
        <v>109</v>
      </c>
      <c r="AA57" s="58" t="s">
        <v>109</v>
      </c>
      <c r="AB57" s="58" t="s">
        <v>128</v>
      </c>
      <c r="AC57" s="58">
        <v>154</v>
      </c>
      <c r="AD57" s="58">
        <v>381</v>
      </c>
      <c r="AE57" s="58">
        <v>381</v>
      </c>
      <c r="AF57" s="58" t="s">
        <v>357</v>
      </c>
      <c r="AG57" s="58" t="s">
        <v>385</v>
      </c>
      <c r="AH57" s="58" t="s">
        <v>187</v>
      </c>
      <c r="AI57" s="58"/>
      <c r="AJ57" s="58"/>
      <c r="AK57" s="58"/>
      <c r="AL57" s="58"/>
      <c r="AM57" s="58"/>
      <c r="AN57" s="58"/>
      <c r="AO57" s="58" t="s">
        <v>109</v>
      </c>
    </row>
    <row r="58" s="3" customFormat="1" ht="65" customHeight="1" spans="1:41">
      <c r="A58" s="57" t="s">
        <v>179</v>
      </c>
      <c r="B58" s="58" t="s">
        <v>386</v>
      </c>
      <c r="C58" s="58" t="s">
        <v>387</v>
      </c>
      <c r="D58" s="58" t="s">
        <v>133</v>
      </c>
      <c r="E58" s="58" t="s">
        <v>134</v>
      </c>
      <c r="F58" s="58" t="s">
        <v>126</v>
      </c>
      <c r="G58" s="58" t="s">
        <v>184</v>
      </c>
      <c r="H58" s="58" t="s">
        <v>356</v>
      </c>
      <c r="I58" s="58">
        <v>50</v>
      </c>
      <c r="J58" s="58">
        <v>50</v>
      </c>
      <c r="K58" s="58">
        <v>50</v>
      </c>
      <c r="L58" s="58"/>
      <c r="M58" s="58"/>
      <c r="N58" s="58"/>
      <c r="O58" s="58"/>
      <c r="P58" s="58"/>
      <c r="Q58" s="58"/>
      <c r="R58" s="58"/>
      <c r="S58" s="58"/>
      <c r="T58" s="58"/>
      <c r="U58" s="58"/>
      <c r="V58" s="58"/>
      <c r="W58" s="58" t="s">
        <v>108</v>
      </c>
      <c r="X58" s="58" t="s">
        <v>109</v>
      </c>
      <c r="Y58" s="58" t="s">
        <v>109</v>
      </c>
      <c r="Z58" s="58" t="s">
        <v>109</v>
      </c>
      <c r="AA58" s="58" t="s">
        <v>109</v>
      </c>
      <c r="AB58" s="58" t="s">
        <v>128</v>
      </c>
      <c r="AC58" s="58">
        <v>103</v>
      </c>
      <c r="AD58" s="58">
        <v>353</v>
      </c>
      <c r="AE58" s="58">
        <v>353</v>
      </c>
      <c r="AF58" s="58" t="s">
        <v>357</v>
      </c>
      <c r="AG58" s="58" t="s">
        <v>388</v>
      </c>
      <c r="AH58" s="58" t="s">
        <v>328</v>
      </c>
      <c r="AI58" s="58"/>
      <c r="AJ58" s="58"/>
      <c r="AK58" s="58"/>
      <c r="AL58" s="58"/>
      <c r="AM58" s="58"/>
      <c r="AN58" s="58"/>
      <c r="AO58" s="58" t="s">
        <v>109</v>
      </c>
    </row>
    <row r="59" s="3" customFormat="1" ht="65" customHeight="1" spans="1:41">
      <c r="A59" s="57" t="s">
        <v>179</v>
      </c>
      <c r="B59" s="58" t="s">
        <v>389</v>
      </c>
      <c r="C59" s="58" t="s">
        <v>390</v>
      </c>
      <c r="D59" s="58" t="s">
        <v>133</v>
      </c>
      <c r="E59" s="58" t="s">
        <v>362</v>
      </c>
      <c r="F59" s="58" t="s">
        <v>126</v>
      </c>
      <c r="G59" s="58" t="s">
        <v>184</v>
      </c>
      <c r="H59" s="58" t="s">
        <v>363</v>
      </c>
      <c r="I59" s="58">
        <v>11</v>
      </c>
      <c r="J59" s="58">
        <v>11</v>
      </c>
      <c r="K59" s="58">
        <v>11</v>
      </c>
      <c r="L59" s="58"/>
      <c r="M59" s="58"/>
      <c r="N59" s="58"/>
      <c r="O59" s="58"/>
      <c r="P59" s="58"/>
      <c r="Q59" s="58"/>
      <c r="R59" s="58"/>
      <c r="S59" s="58"/>
      <c r="T59" s="58"/>
      <c r="U59" s="58"/>
      <c r="V59" s="58"/>
      <c r="W59" s="58" t="s">
        <v>108</v>
      </c>
      <c r="X59" s="58" t="s">
        <v>109</v>
      </c>
      <c r="Y59" s="58" t="s">
        <v>109</v>
      </c>
      <c r="Z59" s="58" t="s">
        <v>109</v>
      </c>
      <c r="AA59" s="58" t="s">
        <v>109</v>
      </c>
      <c r="AB59" s="58" t="s">
        <v>128</v>
      </c>
      <c r="AC59" s="58">
        <v>104</v>
      </c>
      <c r="AD59" s="58">
        <v>348</v>
      </c>
      <c r="AE59" s="58">
        <v>348</v>
      </c>
      <c r="AF59" s="58" t="s">
        <v>357</v>
      </c>
      <c r="AG59" s="58" t="s">
        <v>364</v>
      </c>
      <c r="AH59" s="58" t="s">
        <v>328</v>
      </c>
      <c r="AI59" s="58"/>
      <c r="AJ59" s="58"/>
      <c r="AK59" s="58"/>
      <c r="AL59" s="58"/>
      <c r="AM59" s="58"/>
      <c r="AN59" s="58"/>
      <c r="AO59" s="58" t="s">
        <v>109</v>
      </c>
    </row>
    <row r="60" s="3" customFormat="1" ht="65" customHeight="1" spans="1:41">
      <c r="A60" s="57" t="s">
        <v>179</v>
      </c>
      <c r="B60" s="58" t="s">
        <v>391</v>
      </c>
      <c r="C60" s="58" t="s">
        <v>392</v>
      </c>
      <c r="D60" s="58" t="s">
        <v>133</v>
      </c>
      <c r="E60" s="58" t="s">
        <v>370</v>
      </c>
      <c r="F60" s="58" t="s">
        <v>126</v>
      </c>
      <c r="G60" s="58" t="s">
        <v>184</v>
      </c>
      <c r="H60" s="58" t="s">
        <v>371</v>
      </c>
      <c r="I60" s="58">
        <v>12</v>
      </c>
      <c r="J60" s="58"/>
      <c r="K60" s="58"/>
      <c r="L60" s="58"/>
      <c r="M60" s="58"/>
      <c r="N60" s="58"/>
      <c r="O60" s="58"/>
      <c r="P60" s="58"/>
      <c r="Q60" s="58"/>
      <c r="R60" s="58"/>
      <c r="S60" s="58"/>
      <c r="T60" s="58">
        <v>12</v>
      </c>
      <c r="U60" s="58"/>
      <c r="V60" s="58"/>
      <c r="W60" s="58" t="s">
        <v>108</v>
      </c>
      <c r="X60" s="58" t="s">
        <v>109</v>
      </c>
      <c r="Y60" s="58" t="s">
        <v>128</v>
      </c>
      <c r="Z60" s="58" t="s">
        <v>109</v>
      </c>
      <c r="AA60" s="58" t="s">
        <v>109</v>
      </c>
      <c r="AB60" s="58" t="s">
        <v>128</v>
      </c>
      <c r="AC60" s="58">
        <v>197</v>
      </c>
      <c r="AD60" s="58">
        <v>591</v>
      </c>
      <c r="AE60" s="58">
        <v>591</v>
      </c>
      <c r="AF60" s="58" t="s">
        <v>357</v>
      </c>
      <c r="AG60" s="58" t="s">
        <v>372</v>
      </c>
      <c r="AH60" s="58" t="s">
        <v>322</v>
      </c>
      <c r="AI60" s="58"/>
      <c r="AJ60" s="58"/>
      <c r="AK60" s="58"/>
      <c r="AL60" s="58"/>
      <c r="AM60" s="58"/>
      <c r="AN60" s="58"/>
      <c r="AO60" s="58" t="s">
        <v>109</v>
      </c>
    </row>
    <row r="61" s="3" customFormat="1" ht="65" customHeight="1" spans="1:41">
      <c r="A61" s="57" t="s">
        <v>179</v>
      </c>
      <c r="B61" s="58" t="s">
        <v>393</v>
      </c>
      <c r="C61" s="58" t="s">
        <v>394</v>
      </c>
      <c r="D61" s="58" t="s">
        <v>133</v>
      </c>
      <c r="E61" s="58" t="s">
        <v>375</v>
      </c>
      <c r="F61" s="58" t="s">
        <v>126</v>
      </c>
      <c r="G61" s="58" t="s">
        <v>184</v>
      </c>
      <c r="H61" s="58" t="s">
        <v>376</v>
      </c>
      <c r="I61" s="58">
        <v>3.68</v>
      </c>
      <c r="J61" s="58">
        <v>3.68</v>
      </c>
      <c r="K61" s="58">
        <v>3.68</v>
      </c>
      <c r="L61" s="58"/>
      <c r="M61" s="58"/>
      <c r="N61" s="58"/>
      <c r="O61" s="58"/>
      <c r="P61" s="58"/>
      <c r="Q61" s="58"/>
      <c r="R61" s="58"/>
      <c r="S61" s="58"/>
      <c r="T61" s="58"/>
      <c r="U61" s="58"/>
      <c r="V61" s="58"/>
      <c r="W61" s="58" t="s">
        <v>108</v>
      </c>
      <c r="X61" s="58" t="s">
        <v>109</v>
      </c>
      <c r="Y61" s="58" t="s">
        <v>109</v>
      </c>
      <c r="Z61" s="58" t="s">
        <v>109</v>
      </c>
      <c r="AA61" s="58" t="s">
        <v>109</v>
      </c>
      <c r="AB61" s="58" t="s">
        <v>128</v>
      </c>
      <c r="AC61" s="58">
        <v>152</v>
      </c>
      <c r="AD61" s="58">
        <v>507</v>
      </c>
      <c r="AE61" s="58">
        <v>507</v>
      </c>
      <c r="AF61" s="58" t="s">
        <v>357</v>
      </c>
      <c r="AG61" s="58" t="s">
        <v>377</v>
      </c>
      <c r="AH61" s="58" t="s">
        <v>328</v>
      </c>
      <c r="AI61" s="58"/>
      <c r="AJ61" s="58"/>
      <c r="AK61" s="58"/>
      <c r="AL61" s="58"/>
      <c r="AM61" s="58"/>
      <c r="AN61" s="58"/>
      <c r="AO61" s="58" t="s">
        <v>109</v>
      </c>
    </row>
    <row r="62" s="3" customFormat="1" ht="65" customHeight="1" spans="1:41">
      <c r="A62" s="57" t="s">
        <v>179</v>
      </c>
      <c r="B62" s="58" t="s">
        <v>395</v>
      </c>
      <c r="C62" s="58" t="s">
        <v>396</v>
      </c>
      <c r="D62" s="58" t="s">
        <v>133</v>
      </c>
      <c r="E62" s="58" t="s">
        <v>380</v>
      </c>
      <c r="F62" s="58" t="s">
        <v>126</v>
      </c>
      <c r="G62" s="58" t="s">
        <v>184</v>
      </c>
      <c r="H62" s="58" t="s">
        <v>381</v>
      </c>
      <c r="I62" s="58">
        <v>6.091</v>
      </c>
      <c r="J62" s="58">
        <v>6.091</v>
      </c>
      <c r="K62" s="58">
        <v>6.091</v>
      </c>
      <c r="L62" s="58"/>
      <c r="M62" s="58"/>
      <c r="N62" s="58"/>
      <c r="O62" s="58"/>
      <c r="P62" s="58"/>
      <c r="Q62" s="58"/>
      <c r="R62" s="58"/>
      <c r="S62" s="58"/>
      <c r="T62" s="58"/>
      <c r="U62" s="58"/>
      <c r="V62" s="58"/>
      <c r="W62" s="58" t="s">
        <v>108</v>
      </c>
      <c r="X62" s="58" t="s">
        <v>109</v>
      </c>
      <c r="Y62" s="58" t="s">
        <v>109</v>
      </c>
      <c r="Z62" s="58" t="s">
        <v>109</v>
      </c>
      <c r="AA62" s="58" t="s">
        <v>109</v>
      </c>
      <c r="AB62" s="58" t="s">
        <v>128</v>
      </c>
      <c r="AC62" s="58">
        <v>314</v>
      </c>
      <c r="AD62" s="58">
        <v>1053</v>
      </c>
      <c r="AE62" s="58">
        <v>1053</v>
      </c>
      <c r="AF62" s="58" t="s">
        <v>357</v>
      </c>
      <c r="AG62" s="58" t="s">
        <v>382</v>
      </c>
      <c r="AH62" s="58" t="s">
        <v>328</v>
      </c>
      <c r="AI62" s="58"/>
      <c r="AJ62" s="58"/>
      <c r="AK62" s="58"/>
      <c r="AL62" s="58"/>
      <c r="AM62" s="58"/>
      <c r="AN62" s="58"/>
      <c r="AO62" s="58" t="s">
        <v>109</v>
      </c>
    </row>
    <row r="63" s="3" customFormat="1" ht="65" customHeight="1" spans="1:41">
      <c r="A63" s="57" t="s">
        <v>179</v>
      </c>
      <c r="B63" s="58" t="s">
        <v>397</v>
      </c>
      <c r="C63" s="58" t="s">
        <v>398</v>
      </c>
      <c r="D63" s="58" t="s">
        <v>133</v>
      </c>
      <c r="E63" s="58" t="s">
        <v>134</v>
      </c>
      <c r="F63" s="58" t="s">
        <v>126</v>
      </c>
      <c r="G63" s="58" t="s">
        <v>184</v>
      </c>
      <c r="H63" s="58" t="s">
        <v>356</v>
      </c>
      <c r="I63" s="80">
        <v>273.1223</v>
      </c>
      <c r="J63" s="80">
        <v>273.1223</v>
      </c>
      <c r="K63" s="80">
        <v>40.6223</v>
      </c>
      <c r="L63" s="79">
        <v>232.5</v>
      </c>
      <c r="M63" s="58"/>
      <c r="N63" s="58"/>
      <c r="O63" s="58"/>
      <c r="P63" s="58"/>
      <c r="Q63" s="58"/>
      <c r="R63" s="58"/>
      <c r="S63" s="58"/>
      <c r="T63" s="58"/>
      <c r="U63" s="58"/>
      <c r="V63" s="58"/>
      <c r="W63" s="58" t="s">
        <v>108</v>
      </c>
      <c r="X63" s="58" t="s">
        <v>109</v>
      </c>
      <c r="Y63" s="58" t="s">
        <v>109</v>
      </c>
      <c r="Z63" s="58" t="s">
        <v>109</v>
      </c>
      <c r="AA63" s="58" t="s">
        <v>109</v>
      </c>
      <c r="AB63" s="58" t="s">
        <v>128</v>
      </c>
      <c r="AC63" s="58">
        <v>385</v>
      </c>
      <c r="AD63" s="58">
        <v>1217</v>
      </c>
      <c r="AE63" s="58">
        <v>1217</v>
      </c>
      <c r="AF63" s="58" t="s">
        <v>357</v>
      </c>
      <c r="AG63" s="58" t="s">
        <v>399</v>
      </c>
      <c r="AH63" s="86" t="s">
        <v>400</v>
      </c>
      <c r="AI63" s="58" t="s">
        <v>109</v>
      </c>
      <c r="AJ63" s="58" t="s">
        <v>245</v>
      </c>
      <c r="AK63" s="58"/>
      <c r="AL63" s="58"/>
      <c r="AM63" s="58"/>
      <c r="AN63" s="58"/>
      <c r="AO63" s="58" t="s">
        <v>109</v>
      </c>
    </row>
    <row r="64" s="3" customFormat="1" ht="102" customHeight="1" spans="1:41">
      <c r="A64" s="57" t="s">
        <v>179</v>
      </c>
      <c r="B64" s="58" t="s">
        <v>401</v>
      </c>
      <c r="C64" s="58" t="s">
        <v>402</v>
      </c>
      <c r="D64" s="58" t="s">
        <v>403</v>
      </c>
      <c r="E64" s="58" t="s">
        <v>404</v>
      </c>
      <c r="F64" s="58" t="s">
        <v>126</v>
      </c>
      <c r="G64" s="58" t="s">
        <v>184</v>
      </c>
      <c r="H64" s="58" t="s">
        <v>405</v>
      </c>
      <c r="I64" s="58">
        <v>243</v>
      </c>
      <c r="J64" s="58">
        <v>243</v>
      </c>
      <c r="K64" s="58">
        <v>184</v>
      </c>
      <c r="L64" s="58"/>
      <c r="M64" s="58">
        <v>59</v>
      </c>
      <c r="N64" s="58"/>
      <c r="O64" s="58"/>
      <c r="P64" s="58"/>
      <c r="Q64" s="58"/>
      <c r="R64" s="58"/>
      <c r="S64" s="58"/>
      <c r="T64" s="58"/>
      <c r="U64" s="58"/>
      <c r="V64" s="58"/>
      <c r="W64" s="58" t="s">
        <v>108</v>
      </c>
      <c r="X64" s="58" t="s">
        <v>109</v>
      </c>
      <c r="Y64" s="58" t="s">
        <v>128</v>
      </c>
      <c r="Z64" s="58" t="s">
        <v>109</v>
      </c>
      <c r="AA64" s="58" t="s">
        <v>109</v>
      </c>
      <c r="AB64" s="58" t="s">
        <v>128</v>
      </c>
      <c r="AC64" s="58">
        <v>84</v>
      </c>
      <c r="AD64" s="58">
        <v>227</v>
      </c>
      <c r="AE64" s="58">
        <v>750</v>
      </c>
      <c r="AF64" s="58" t="s">
        <v>406</v>
      </c>
      <c r="AG64" s="58" t="s">
        <v>407</v>
      </c>
      <c r="AH64" s="58" t="s">
        <v>408</v>
      </c>
      <c r="AI64" s="58" t="s">
        <v>109</v>
      </c>
      <c r="AJ64" s="58" t="s">
        <v>409</v>
      </c>
      <c r="AK64" s="58"/>
      <c r="AL64" s="58"/>
      <c r="AM64" s="58"/>
      <c r="AN64" s="58"/>
      <c r="AO64" s="58" t="s">
        <v>109</v>
      </c>
    </row>
    <row r="65" s="3" customFormat="1" ht="65" customHeight="1" spans="1:41">
      <c r="A65" s="57" t="s">
        <v>179</v>
      </c>
      <c r="B65" s="57" t="s">
        <v>410</v>
      </c>
      <c r="C65" s="58" t="s">
        <v>411</v>
      </c>
      <c r="D65" s="87" t="s">
        <v>403</v>
      </c>
      <c r="E65" s="58" t="s">
        <v>404</v>
      </c>
      <c r="F65" s="58" t="s">
        <v>126</v>
      </c>
      <c r="G65" s="58" t="s">
        <v>184</v>
      </c>
      <c r="H65" s="58" t="s">
        <v>405</v>
      </c>
      <c r="I65" s="58">
        <v>154</v>
      </c>
      <c r="J65" s="58">
        <v>154</v>
      </c>
      <c r="K65" s="58">
        <v>154</v>
      </c>
      <c r="L65" s="58"/>
      <c r="M65" s="58"/>
      <c r="N65" s="58"/>
      <c r="O65" s="58"/>
      <c r="P65" s="58"/>
      <c r="Q65" s="58"/>
      <c r="R65" s="58"/>
      <c r="S65" s="58"/>
      <c r="T65" s="58"/>
      <c r="U65" s="58"/>
      <c r="V65" s="58"/>
      <c r="W65" s="58" t="s">
        <v>108</v>
      </c>
      <c r="X65" s="58" t="s">
        <v>109</v>
      </c>
      <c r="Y65" s="58" t="s">
        <v>128</v>
      </c>
      <c r="Z65" s="58" t="s">
        <v>109</v>
      </c>
      <c r="AA65" s="58" t="s">
        <v>109</v>
      </c>
      <c r="AB65" s="58" t="s">
        <v>128</v>
      </c>
      <c r="AC65" s="58">
        <v>84</v>
      </c>
      <c r="AD65" s="58">
        <v>227</v>
      </c>
      <c r="AE65" s="58">
        <v>227</v>
      </c>
      <c r="AF65" s="58" t="s">
        <v>412</v>
      </c>
      <c r="AG65" s="58" t="s">
        <v>413</v>
      </c>
      <c r="AH65" s="58" t="s">
        <v>414</v>
      </c>
      <c r="AI65" s="58" t="s">
        <v>109</v>
      </c>
      <c r="AJ65" s="58" t="s">
        <v>409</v>
      </c>
      <c r="AK65" s="58"/>
      <c r="AL65" s="58"/>
      <c r="AM65" s="58"/>
      <c r="AN65" s="58"/>
      <c r="AO65" s="58" t="s">
        <v>109</v>
      </c>
    </row>
    <row r="66" s="3" customFormat="1" ht="105" customHeight="1" spans="1:41">
      <c r="A66" s="57" t="s">
        <v>179</v>
      </c>
      <c r="B66" s="57" t="s">
        <v>415</v>
      </c>
      <c r="C66" s="58" t="s">
        <v>416</v>
      </c>
      <c r="D66" s="87" t="s">
        <v>403</v>
      </c>
      <c r="E66" s="58" t="s">
        <v>223</v>
      </c>
      <c r="F66" s="58" t="s">
        <v>126</v>
      </c>
      <c r="G66" s="58" t="s">
        <v>184</v>
      </c>
      <c r="H66" s="58" t="s">
        <v>417</v>
      </c>
      <c r="I66" s="58">
        <v>18.984</v>
      </c>
      <c r="J66" s="58">
        <v>18.984</v>
      </c>
      <c r="K66" s="58">
        <v>18.984</v>
      </c>
      <c r="L66" s="58"/>
      <c r="M66" s="58"/>
      <c r="N66" s="58"/>
      <c r="O66" s="58"/>
      <c r="P66" s="58"/>
      <c r="Q66" s="58"/>
      <c r="R66" s="58"/>
      <c r="S66" s="58"/>
      <c r="T66" s="58"/>
      <c r="U66" s="58"/>
      <c r="V66" s="58"/>
      <c r="W66" s="58" t="s">
        <v>108</v>
      </c>
      <c r="X66" s="58" t="s">
        <v>109</v>
      </c>
      <c r="Y66" s="58" t="s">
        <v>128</v>
      </c>
      <c r="Z66" s="58" t="s">
        <v>109</v>
      </c>
      <c r="AA66" s="58" t="s">
        <v>109</v>
      </c>
      <c r="AB66" s="58" t="s">
        <v>128</v>
      </c>
      <c r="AC66" s="58">
        <v>121</v>
      </c>
      <c r="AD66" s="58">
        <v>326</v>
      </c>
      <c r="AE66" s="58">
        <v>326</v>
      </c>
      <c r="AF66" s="58" t="s">
        <v>412</v>
      </c>
      <c r="AG66" s="58" t="s">
        <v>418</v>
      </c>
      <c r="AH66" s="58" t="s">
        <v>419</v>
      </c>
      <c r="AI66" s="58" t="s">
        <v>109</v>
      </c>
      <c r="AJ66" s="58" t="s">
        <v>409</v>
      </c>
      <c r="AK66" s="58"/>
      <c r="AL66" s="58"/>
      <c r="AM66" s="58"/>
      <c r="AN66" s="58"/>
      <c r="AO66" s="58" t="s">
        <v>109</v>
      </c>
    </row>
    <row r="67" s="3" customFormat="1" ht="105" customHeight="1" spans="1:41">
      <c r="A67" s="57" t="s">
        <v>179</v>
      </c>
      <c r="B67" s="57" t="s">
        <v>420</v>
      </c>
      <c r="C67" s="58" t="s">
        <v>416</v>
      </c>
      <c r="D67" s="87" t="s">
        <v>403</v>
      </c>
      <c r="E67" s="58" t="s">
        <v>421</v>
      </c>
      <c r="F67" s="58" t="s">
        <v>126</v>
      </c>
      <c r="G67" s="58" t="s">
        <v>184</v>
      </c>
      <c r="H67" s="58" t="s">
        <v>422</v>
      </c>
      <c r="I67" s="58">
        <v>55.296</v>
      </c>
      <c r="J67" s="58">
        <v>55.296</v>
      </c>
      <c r="K67" s="58">
        <v>55.296</v>
      </c>
      <c r="L67" s="58"/>
      <c r="M67" s="58"/>
      <c r="N67" s="58"/>
      <c r="O67" s="58"/>
      <c r="P67" s="58"/>
      <c r="Q67" s="58"/>
      <c r="R67" s="58"/>
      <c r="S67" s="58"/>
      <c r="T67" s="58"/>
      <c r="U67" s="58"/>
      <c r="V67" s="58"/>
      <c r="W67" s="58" t="s">
        <v>108</v>
      </c>
      <c r="X67" s="58" t="s">
        <v>109</v>
      </c>
      <c r="Y67" s="58" t="s">
        <v>128</v>
      </c>
      <c r="Z67" s="58" t="s">
        <v>109</v>
      </c>
      <c r="AA67" s="58" t="s">
        <v>109</v>
      </c>
      <c r="AB67" s="58" t="s">
        <v>128</v>
      </c>
      <c r="AC67" s="58">
        <v>147</v>
      </c>
      <c r="AD67" s="58">
        <v>442</v>
      </c>
      <c r="AE67" s="58">
        <v>442</v>
      </c>
      <c r="AF67" s="58" t="s">
        <v>412</v>
      </c>
      <c r="AG67" s="58" t="s">
        <v>423</v>
      </c>
      <c r="AH67" s="58" t="s">
        <v>419</v>
      </c>
      <c r="AI67" s="58" t="s">
        <v>109</v>
      </c>
      <c r="AJ67" s="58" t="s">
        <v>409</v>
      </c>
      <c r="AK67" s="58"/>
      <c r="AL67" s="58"/>
      <c r="AM67" s="58"/>
      <c r="AN67" s="58"/>
      <c r="AO67" s="58" t="s">
        <v>109</v>
      </c>
    </row>
    <row r="68" s="3" customFormat="1" ht="105" customHeight="1" spans="1:41">
      <c r="A68" s="57" t="s">
        <v>179</v>
      </c>
      <c r="B68" s="57" t="s">
        <v>424</v>
      </c>
      <c r="C68" s="58" t="s">
        <v>425</v>
      </c>
      <c r="D68" s="87" t="s">
        <v>403</v>
      </c>
      <c r="E68" s="58" t="s">
        <v>426</v>
      </c>
      <c r="F68" s="58" t="s">
        <v>126</v>
      </c>
      <c r="G68" s="58" t="s">
        <v>184</v>
      </c>
      <c r="H68" s="58" t="s">
        <v>427</v>
      </c>
      <c r="I68" s="58">
        <v>99.4</v>
      </c>
      <c r="J68" s="58">
        <v>99.4</v>
      </c>
      <c r="K68" s="58">
        <v>99.4</v>
      </c>
      <c r="L68" s="58"/>
      <c r="M68" s="58"/>
      <c r="N68" s="58"/>
      <c r="O68" s="58"/>
      <c r="P68" s="58"/>
      <c r="Q68" s="58"/>
      <c r="R68" s="58"/>
      <c r="S68" s="58"/>
      <c r="T68" s="58"/>
      <c r="U68" s="58"/>
      <c r="V68" s="58"/>
      <c r="W68" s="58" t="s">
        <v>108</v>
      </c>
      <c r="X68" s="58" t="s">
        <v>109</v>
      </c>
      <c r="Y68" s="58" t="s">
        <v>128</v>
      </c>
      <c r="Z68" s="58" t="s">
        <v>109</v>
      </c>
      <c r="AA68" s="58" t="s">
        <v>109</v>
      </c>
      <c r="AB68" s="58" t="s">
        <v>128</v>
      </c>
      <c r="AC68" s="58">
        <v>172</v>
      </c>
      <c r="AD68" s="58">
        <v>499</v>
      </c>
      <c r="AE68" s="58">
        <v>499</v>
      </c>
      <c r="AF68" s="58" t="s">
        <v>412</v>
      </c>
      <c r="AG68" s="58" t="s">
        <v>428</v>
      </c>
      <c r="AH68" s="58" t="s">
        <v>419</v>
      </c>
      <c r="AI68" s="58" t="s">
        <v>109</v>
      </c>
      <c r="AJ68" s="58" t="s">
        <v>409</v>
      </c>
      <c r="AK68" s="58"/>
      <c r="AL68" s="58"/>
      <c r="AM68" s="58"/>
      <c r="AN68" s="58"/>
      <c r="AO68" s="58" t="s">
        <v>109</v>
      </c>
    </row>
    <row r="69" s="8" customFormat="1" ht="65" customHeight="1" spans="1:41">
      <c r="A69" s="57" t="s">
        <v>179</v>
      </c>
      <c r="B69" s="58" t="s">
        <v>429</v>
      </c>
      <c r="C69" s="58" t="s">
        <v>430</v>
      </c>
      <c r="D69" s="87" t="s">
        <v>403</v>
      </c>
      <c r="E69" s="58" t="s">
        <v>165</v>
      </c>
      <c r="F69" s="58" t="s">
        <v>126</v>
      </c>
      <c r="G69" s="58" t="s">
        <v>184</v>
      </c>
      <c r="H69" s="58" t="s">
        <v>431</v>
      </c>
      <c r="I69" s="58">
        <v>30</v>
      </c>
      <c r="J69" s="58"/>
      <c r="K69" s="58"/>
      <c r="L69" s="58"/>
      <c r="M69" s="58"/>
      <c r="N69" s="58"/>
      <c r="O69" s="58"/>
      <c r="P69" s="58"/>
      <c r="Q69" s="58"/>
      <c r="R69" s="58"/>
      <c r="S69" s="58"/>
      <c r="T69" s="58">
        <v>30</v>
      </c>
      <c r="U69" s="58"/>
      <c r="V69" s="58"/>
      <c r="W69" s="58" t="s">
        <v>108</v>
      </c>
      <c r="X69" s="58" t="s">
        <v>109</v>
      </c>
      <c r="Y69" s="58" t="s">
        <v>128</v>
      </c>
      <c r="Z69" s="58" t="s">
        <v>109</v>
      </c>
      <c r="AA69" s="58" t="s">
        <v>128</v>
      </c>
      <c r="AB69" s="58" t="s">
        <v>128</v>
      </c>
      <c r="AC69" s="58">
        <v>76</v>
      </c>
      <c r="AD69" s="58">
        <v>76</v>
      </c>
      <c r="AE69" s="58">
        <v>76</v>
      </c>
      <c r="AF69" s="58" t="s">
        <v>432</v>
      </c>
      <c r="AG69" s="58" t="s">
        <v>433</v>
      </c>
      <c r="AH69" s="58" t="s">
        <v>322</v>
      </c>
      <c r="AI69" s="58"/>
      <c r="AJ69" s="58"/>
      <c r="AK69" s="58"/>
      <c r="AL69" s="58"/>
      <c r="AM69" s="58"/>
      <c r="AN69" s="58"/>
      <c r="AO69" s="58" t="s">
        <v>109</v>
      </c>
    </row>
    <row r="70" s="3" customFormat="1" ht="65" customHeight="1" spans="1:41">
      <c r="A70" s="57" t="s">
        <v>179</v>
      </c>
      <c r="B70" s="57" t="s">
        <v>434</v>
      </c>
      <c r="C70" s="58" t="s">
        <v>435</v>
      </c>
      <c r="D70" s="87" t="s">
        <v>403</v>
      </c>
      <c r="E70" s="58" t="s">
        <v>404</v>
      </c>
      <c r="F70" s="58" t="s">
        <v>126</v>
      </c>
      <c r="G70" s="58" t="s">
        <v>184</v>
      </c>
      <c r="H70" s="58" t="s">
        <v>405</v>
      </c>
      <c r="I70" s="58">
        <v>57.92</v>
      </c>
      <c r="J70" s="58">
        <v>57.92</v>
      </c>
      <c r="K70" s="58">
        <v>57.92</v>
      </c>
      <c r="L70" s="58"/>
      <c r="M70" s="58"/>
      <c r="N70" s="58"/>
      <c r="O70" s="58"/>
      <c r="P70" s="58"/>
      <c r="Q70" s="58"/>
      <c r="R70" s="58"/>
      <c r="S70" s="58"/>
      <c r="T70" s="58"/>
      <c r="U70" s="58"/>
      <c r="V70" s="58"/>
      <c r="W70" s="58" t="s">
        <v>108</v>
      </c>
      <c r="X70" s="58" t="s">
        <v>109</v>
      </c>
      <c r="Y70" s="58" t="s">
        <v>128</v>
      </c>
      <c r="Z70" s="58" t="s">
        <v>109</v>
      </c>
      <c r="AA70" s="58" t="s">
        <v>109</v>
      </c>
      <c r="AB70" s="58" t="s">
        <v>128</v>
      </c>
      <c r="AC70" s="58">
        <v>84</v>
      </c>
      <c r="AD70" s="58">
        <v>227</v>
      </c>
      <c r="AE70" s="58">
        <v>227</v>
      </c>
      <c r="AF70" s="58" t="s">
        <v>412</v>
      </c>
      <c r="AG70" s="58" t="s">
        <v>413</v>
      </c>
      <c r="AH70" s="58" t="s">
        <v>328</v>
      </c>
      <c r="AI70" s="58" t="s">
        <v>109</v>
      </c>
      <c r="AJ70" s="58" t="s">
        <v>409</v>
      </c>
      <c r="AK70" s="58"/>
      <c r="AL70" s="58"/>
      <c r="AM70" s="58"/>
      <c r="AN70" s="58"/>
      <c r="AO70" s="58" t="s">
        <v>109</v>
      </c>
    </row>
    <row r="71" s="3" customFormat="1" ht="65" customHeight="1" spans="1:41">
      <c r="A71" s="57" t="s">
        <v>179</v>
      </c>
      <c r="B71" s="57" t="s">
        <v>436</v>
      </c>
      <c r="C71" s="58" t="s">
        <v>437</v>
      </c>
      <c r="D71" s="87" t="s">
        <v>403</v>
      </c>
      <c r="E71" s="58" t="s">
        <v>438</v>
      </c>
      <c r="F71" s="58" t="s">
        <v>126</v>
      </c>
      <c r="G71" s="58" t="s">
        <v>184</v>
      </c>
      <c r="H71" s="58" t="s">
        <v>439</v>
      </c>
      <c r="I71" s="58">
        <v>23.832</v>
      </c>
      <c r="J71" s="58">
        <v>23.832</v>
      </c>
      <c r="K71" s="58">
        <v>23.832</v>
      </c>
      <c r="L71" s="58"/>
      <c r="M71" s="58"/>
      <c r="N71" s="58"/>
      <c r="O71" s="58"/>
      <c r="P71" s="58"/>
      <c r="Q71" s="58"/>
      <c r="R71" s="58"/>
      <c r="S71" s="58"/>
      <c r="T71" s="58"/>
      <c r="U71" s="58"/>
      <c r="V71" s="58"/>
      <c r="W71" s="58" t="s">
        <v>108</v>
      </c>
      <c r="X71" s="58" t="s">
        <v>109</v>
      </c>
      <c r="Y71" s="58" t="s">
        <v>128</v>
      </c>
      <c r="Z71" s="58" t="s">
        <v>109</v>
      </c>
      <c r="AA71" s="58" t="s">
        <v>109</v>
      </c>
      <c r="AB71" s="58" t="s">
        <v>128</v>
      </c>
      <c r="AC71" s="58">
        <v>45</v>
      </c>
      <c r="AD71" s="58">
        <v>134</v>
      </c>
      <c r="AE71" s="58">
        <v>134</v>
      </c>
      <c r="AF71" s="58" t="s">
        <v>412</v>
      </c>
      <c r="AG71" s="58" t="s">
        <v>440</v>
      </c>
      <c r="AH71" s="58" t="s">
        <v>328</v>
      </c>
      <c r="AI71" s="58" t="s">
        <v>109</v>
      </c>
      <c r="AJ71" s="58" t="s">
        <v>409</v>
      </c>
      <c r="AK71" s="58"/>
      <c r="AL71" s="58"/>
      <c r="AM71" s="58"/>
      <c r="AN71" s="58"/>
      <c r="AO71" s="58" t="s">
        <v>109</v>
      </c>
    </row>
    <row r="72" s="3" customFormat="1" ht="65" customHeight="1" spans="1:41">
      <c r="A72" s="57" t="s">
        <v>179</v>
      </c>
      <c r="B72" s="57" t="s">
        <v>441</v>
      </c>
      <c r="C72" s="58" t="s">
        <v>442</v>
      </c>
      <c r="D72" s="87" t="s">
        <v>403</v>
      </c>
      <c r="E72" s="58" t="s">
        <v>443</v>
      </c>
      <c r="F72" s="58" t="s">
        <v>126</v>
      </c>
      <c r="G72" s="58" t="s">
        <v>184</v>
      </c>
      <c r="H72" s="58" t="s">
        <v>444</v>
      </c>
      <c r="I72" s="58">
        <v>29.96</v>
      </c>
      <c r="J72" s="58"/>
      <c r="K72" s="58"/>
      <c r="L72" s="58"/>
      <c r="M72" s="58"/>
      <c r="N72" s="58"/>
      <c r="O72" s="58"/>
      <c r="P72" s="58"/>
      <c r="Q72" s="58"/>
      <c r="R72" s="58"/>
      <c r="S72" s="58"/>
      <c r="T72" s="58">
        <v>29.96</v>
      </c>
      <c r="U72" s="58"/>
      <c r="V72" s="58"/>
      <c r="W72" s="58" t="s">
        <v>108</v>
      </c>
      <c r="X72" s="58" t="s">
        <v>109</v>
      </c>
      <c r="Y72" s="58" t="s">
        <v>128</v>
      </c>
      <c r="Z72" s="58" t="s">
        <v>109</v>
      </c>
      <c r="AA72" s="58" t="s">
        <v>109</v>
      </c>
      <c r="AB72" s="58" t="s">
        <v>128</v>
      </c>
      <c r="AC72" s="58">
        <v>18</v>
      </c>
      <c r="AD72" s="58">
        <v>65</v>
      </c>
      <c r="AE72" s="58">
        <v>65</v>
      </c>
      <c r="AF72" s="58" t="s">
        <v>412</v>
      </c>
      <c r="AG72" s="58" t="s">
        <v>445</v>
      </c>
      <c r="AH72" s="58" t="s">
        <v>322</v>
      </c>
      <c r="AI72" s="58" t="s">
        <v>109</v>
      </c>
      <c r="AJ72" s="58" t="s">
        <v>409</v>
      </c>
      <c r="AK72" s="58"/>
      <c r="AL72" s="58"/>
      <c r="AM72" s="58"/>
      <c r="AN72" s="58"/>
      <c r="AO72" s="58" t="s">
        <v>109</v>
      </c>
    </row>
    <row r="73" s="3" customFormat="1" ht="65" customHeight="1" spans="1:41">
      <c r="A73" s="57" t="s">
        <v>179</v>
      </c>
      <c r="B73" s="57" t="s">
        <v>446</v>
      </c>
      <c r="C73" s="58" t="s">
        <v>447</v>
      </c>
      <c r="D73" s="87" t="s">
        <v>403</v>
      </c>
      <c r="E73" s="58" t="s">
        <v>165</v>
      </c>
      <c r="F73" s="58" t="s">
        <v>126</v>
      </c>
      <c r="G73" s="58" t="s">
        <v>184</v>
      </c>
      <c r="H73" s="58" t="s">
        <v>431</v>
      </c>
      <c r="I73" s="58">
        <v>65.176</v>
      </c>
      <c r="J73" s="58"/>
      <c r="K73" s="58"/>
      <c r="L73" s="58"/>
      <c r="M73" s="58"/>
      <c r="N73" s="58"/>
      <c r="O73" s="58"/>
      <c r="P73" s="58"/>
      <c r="Q73" s="58"/>
      <c r="R73" s="58"/>
      <c r="S73" s="58"/>
      <c r="T73" s="58">
        <v>65.176</v>
      </c>
      <c r="U73" s="58"/>
      <c r="V73" s="58"/>
      <c r="W73" s="58" t="s">
        <v>108</v>
      </c>
      <c r="X73" s="58" t="s">
        <v>109</v>
      </c>
      <c r="Y73" s="58" t="s">
        <v>128</v>
      </c>
      <c r="Z73" s="58" t="s">
        <v>109</v>
      </c>
      <c r="AA73" s="58" t="s">
        <v>109</v>
      </c>
      <c r="AB73" s="58" t="s">
        <v>128</v>
      </c>
      <c r="AC73" s="58">
        <v>17</v>
      </c>
      <c r="AD73" s="58">
        <v>65</v>
      </c>
      <c r="AE73" s="58">
        <v>65</v>
      </c>
      <c r="AF73" s="58" t="s">
        <v>412</v>
      </c>
      <c r="AG73" s="58" t="s">
        <v>448</v>
      </c>
      <c r="AH73" s="58" t="s">
        <v>322</v>
      </c>
      <c r="AI73" s="58" t="s">
        <v>109</v>
      </c>
      <c r="AJ73" s="58" t="s">
        <v>409</v>
      </c>
      <c r="AK73" s="58"/>
      <c r="AL73" s="58"/>
      <c r="AM73" s="58"/>
      <c r="AN73" s="58"/>
      <c r="AO73" s="58" t="s">
        <v>109</v>
      </c>
    </row>
    <row r="74" s="3" customFormat="1" ht="65" customHeight="1" spans="1:41">
      <c r="A74" s="57" t="s">
        <v>179</v>
      </c>
      <c r="B74" s="57" t="s">
        <v>449</v>
      </c>
      <c r="C74" s="58" t="s">
        <v>450</v>
      </c>
      <c r="D74" s="87" t="s">
        <v>403</v>
      </c>
      <c r="E74" s="58" t="s">
        <v>451</v>
      </c>
      <c r="F74" s="58" t="s">
        <v>126</v>
      </c>
      <c r="G74" s="58" t="s">
        <v>184</v>
      </c>
      <c r="H74" s="58" t="s">
        <v>452</v>
      </c>
      <c r="I74" s="58">
        <v>9.608</v>
      </c>
      <c r="J74" s="58"/>
      <c r="K74" s="58"/>
      <c r="L74" s="58"/>
      <c r="M74" s="58"/>
      <c r="N74" s="58"/>
      <c r="O74" s="58"/>
      <c r="P74" s="58"/>
      <c r="Q74" s="58"/>
      <c r="R74" s="58"/>
      <c r="S74" s="58"/>
      <c r="T74" s="58">
        <v>9.608</v>
      </c>
      <c r="U74" s="58"/>
      <c r="V74" s="58"/>
      <c r="W74" s="58" t="s">
        <v>108</v>
      </c>
      <c r="X74" s="58" t="s">
        <v>109</v>
      </c>
      <c r="Y74" s="58" t="s">
        <v>128</v>
      </c>
      <c r="Z74" s="58" t="s">
        <v>109</v>
      </c>
      <c r="AA74" s="58" t="s">
        <v>109</v>
      </c>
      <c r="AB74" s="58" t="s">
        <v>128</v>
      </c>
      <c r="AC74" s="58">
        <v>31</v>
      </c>
      <c r="AD74" s="58">
        <v>110</v>
      </c>
      <c r="AE74" s="58">
        <v>110</v>
      </c>
      <c r="AF74" s="58" t="s">
        <v>412</v>
      </c>
      <c r="AG74" s="58" t="s">
        <v>453</v>
      </c>
      <c r="AH74" s="58" t="s">
        <v>322</v>
      </c>
      <c r="AI74" s="58" t="s">
        <v>109</v>
      </c>
      <c r="AJ74" s="58" t="s">
        <v>409</v>
      </c>
      <c r="AK74" s="58"/>
      <c r="AL74" s="58"/>
      <c r="AM74" s="58"/>
      <c r="AN74" s="58"/>
      <c r="AO74" s="58" t="s">
        <v>109</v>
      </c>
    </row>
    <row r="75" s="3" customFormat="1" ht="65" customHeight="1" spans="1:41">
      <c r="A75" s="57" t="s">
        <v>179</v>
      </c>
      <c r="B75" s="57" t="s">
        <v>454</v>
      </c>
      <c r="C75" s="58" t="s">
        <v>455</v>
      </c>
      <c r="D75" s="87" t="s">
        <v>403</v>
      </c>
      <c r="E75" s="58" t="s">
        <v>456</v>
      </c>
      <c r="F75" s="58" t="s">
        <v>126</v>
      </c>
      <c r="G75" s="58" t="s">
        <v>184</v>
      </c>
      <c r="H75" s="58" t="s">
        <v>457</v>
      </c>
      <c r="I75" s="58">
        <v>8.6</v>
      </c>
      <c r="J75" s="58"/>
      <c r="K75" s="58"/>
      <c r="L75" s="58"/>
      <c r="M75" s="58"/>
      <c r="N75" s="58"/>
      <c r="O75" s="58"/>
      <c r="P75" s="58"/>
      <c r="Q75" s="58"/>
      <c r="R75" s="58"/>
      <c r="S75" s="58"/>
      <c r="T75" s="58">
        <v>8.6</v>
      </c>
      <c r="U75" s="58"/>
      <c r="V75" s="58"/>
      <c r="W75" s="58" t="s">
        <v>108</v>
      </c>
      <c r="X75" s="58" t="s">
        <v>109</v>
      </c>
      <c r="Y75" s="58" t="s">
        <v>128</v>
      </c>
      <c r="Z75" s="58" t="s">
        <v>109</v>
      </c>
      <c r="AA75" s="58" t="s">
        <v>109</v>
      </c>
      <c r="AB75" s="58" t="s">
        <v>128</v>
      </c>
      <c r="AC75" s="58">
        <v>15</v>
      </c>
      <c r="AD75" s="58">
        <v>55</v>
      </c>
      <c r="AE75" s="58">
        <v>55</v>
      </c>
      <c r="AF75" s="58" t="s">
        <v>412</v>
      </c>
      <c r="AG75" s="58" t="s">
        <v>458</v>
      </c>
      <c r="AH75" s="58" t="s">
        <v>322</v>
      </c>
      <c r="AI75" s="58" t="s">
        <v>109</v>
      </c>
      <c r="AJ75" s="58" t="s">
        <v>409</v>
      </c>
      <c r="AK75" s="58"/>
      <c r="AL75" s="58"/>
      <c r="AM75" s="58"/>
      <c r="AN75" s="58"/>
      <c r="AO75" s="58" t="s">
        <v>109</v>
      </c>
    </row>
    <row r="76" s="3" customFormat="1" ht="87" customHeight="1" spans="1:42">
      <c r="A76" s="88" t="s">
        <v>179</v>
      </c>
      <c r="B76" s="89" t="s">
        <v>459</v>
      </c>
      <c r="C76" s="89" t="s">
        <v>460</v>
      </c>
      <c r="D76" s="89" t="s">
        <v>461</v>
      </c>
      <c r="E76" s="89" t="s">
        <v>462</v>
      </c>
      <c r="F76" s="89" t="s">
        <v>126</v>
      </c>
      <c r="G76" s="89" t="s">
        <v>184</v>
      </c>
      <c r="H76" s="89" t="s">
        <v>463</v>
      </c>
      <c r="I76" s="95">
        <v>342.414848</v>
      </c>
      <c r="J76" s="96">
        <v>342.414848</v>
      </c>
      <c r="K76" s="96">
        <v>251.994354</v>
      </c>
      <c r="L76" s="96">
        <v>90.117835</v>
      </c>
      <c r="M76" s="96"/>
      <c r="N76" s="96">
        <v>0.302659</v>
      </c>
      <c r="O76" s="89"/>
      <c r="P76" s="89"/>
      <c r="Q76" s="89"/>
      <c r="R76" s="89"/>
      <c r="S76" s="89"/>
      <c r="T76" s="89"/>
      <c r="U76" s="89"/>
      <c r="V76" s="89"/>
      <c r="W76" s="100" t="s">
        <v>108</v>
      </c>
      <c r="X76" s="89" t="s">
        <v>109</v>
      </c>
      <c r="Y76" s="89" t="s">
        <v>128</v>
      </c>
      <c r="Z76" s="89" t="s">
        <v>128</v>
      </c>
      <c r="AA76" s="89" t="s">
        <v>109</v>
      </c>
      <c r="AB76" s="89" t="s">
        <v>128</v>
      </c>
      <c r="AC76" s="89">
        <v>84</v>
      </c>
      <c r="AD76" s="102">
        <v>317</v>
      </c>
      <c r="AE76" s="102">
        <v>317</v>
      </c>
      <c r="AF76" s="89" t="s">
        <v>464</v>
      </c>
      <c r="AG76" s="89" t="s">
        <v>465</v>
      </c>
      <c r="AH76" s="105" t="s">
        <v>244</v>
      </c>
      <c r="AI76" s="106" t="s">
        <v>109</v>
      </c>
      <c r="AO76" s="112"/>
      <c r="AP76" s="112"/>
    </row>
    <row r="77" s="3" customFormat="1" ht="89" customHeight="1" spans="1:41">
      <c r="A77" s="57" t="s">
        <v>179</v>
      </c>
      <c r="B77" s="58" t="s">
        <v>466</v>
      </c>
      <c r="C77" s="58" t="s">
        <v>467</v>
      </c>
      <c r="D77" s="58" t="s">
        <v>461</v>
      </c>
      <c r="E77" s="58" t="s">
        <v>468</v>
      </c>
      <c r="F77" s="58" t="s">
        <v>126</v>
      </c>
      <c r="G77" s="58" t="s">
        <v>184</v>
      </c>
      <c r="H77" s="58" t="s">
        <v>469</v>
      </c>
      <c r="I77" s="58">
        <v>270</v>
      </c>
      <c r="J77" s="58">
        <v>270</v>
      </c>
      <c r="K77" s="58">
        <v>204</v>
      </c>
      <c r="L77" s="58">
        <v>66</v>
      </c>
      <c r="M77" s="58"/>
      <c r="N77" s="58"/>
      <c r="O77" s="58"/>
      <c r="P77" s="58"/>
      <c r="Q77" s="58"/>
      <c r="R77" s="58"/>
      <c r="S77" s="58"/>
      <c r="T77" s="58"/>
      <c r="U77" s="58"/>
      <c r="V77" s="58"/>
      <c r="W77" s="58" t="s">
        <v>108</v>
      </c>
      <c r="X77" s="58" t="s">
        <v>109</v>
      </c>
      <c r="Y77" s="58" t="s">
        <v>128</v>
      </c>
      <c r="Z77" s="58" t="s">
        <v>128</v>
      </c>
      <c r="AA77" s="58" t="s">
        <v>109</v>
      </c>
      <c r="AB77" s="58" t="s">
        <v>128</v>
      </c>
      <c r="AC77" s="58">
        <v>45</v>
      </c>
      <c r="AD77" s="69">
        <v>164</v>
      </c>
      <c r="AE77" s="69">
        <v>164</v>
      </c>
      <c r="AF77" s="58" t="s">
        <v>464</v>
      </c>
      <c r="AG77" s="58" t="s">
        <v>470</v>
      </c>
      <c r="AH77" s="58" t="s">
        <v>254</v>
      </c>
      <c r="AI77" s="58"/>
      <c r="AJ77" s="58"/>
      <c r="AK77" s="58"/>
      <c r="AL77" s="58"/>
      <c r="AM77" s="58"/>
      <c r="AN77" s="58"/>
      <c r="AO77" s="58" t="s">
        <v>109</v>
      </c>
    </row>
    <row r="78" s="3" customFormat="1" ht="87" customHeight="1" spans="1:42">
      <c r="A78" s="88" t="s">
        <v>179</v>
      </c>
      <c r="B78" s="89" t="s">
        <v>471</v>
      </c>
      <c r="C78" s="89" t="s">
        <v>472</v>
      </c>
      <c r="D78" s="89" t="s">
        <v>461</v>
      </c>
      <c r="E78" s="89" t="s">
        <v>473</v>
      </c>
      <c r="F78" s="89" t="s">
        <v>126</v>
      </c>
      <c r="G78" s="89" t="s">
        <v>184</v>
      </c>
      <c r="H78" s="89" t="s">
        <v>474</v>
      </c>
      <c r="I78" s="89">
        <v>313</v>
      </c>
      <c r="J78" s="89">
        <v>250</v>
      </c>
      <c r="K78" s="89">
        <v>188</v>
      </c>
      <c r="L78" s="89">
        <v>62</v>
      </c>
      <c r="M78" s="89"/>
      <c r="N78" s="89"/>
      <c r="O78" s="97">
        <v>63</v>
      </c>
      <c r="P78" s="89"/>
      <c r="Q78" s="89"/>
      <c r="R78" s="89"/>
      <c r="S78" s="89"/>
      <c r="T78" s="89"/>
      <c r="U78" s="89"/>
      <c r="V78" s="89"/>
      <c r="W78" s="89" t="s">
        <v>108</v>
      </c>
      <c r="X78" s="89" t="s">
        <v>109</v>
      </c>
      <c r="Y78" s="89" t="s">
        <v>128</v>
      </c>
      <c r="Z78" s="89" t="s">
        <v>128</v>
      </c>
      <c r="AA78" s="89" t="s">
        <v>109</v>
      </c>
      <c r="AB78" s="89" t="s">
        <v>128</v>
      </c>
      <c r="AC78" s="89">
        <v>159</v>
      </c>
      <c r="AD78" s="102">
        <v>536</v>
      </c>
      <c r="AE78" s="102">
        <v>536</v>
      </c>
      <c r="AF78" s="89" t="s">
        <v>464</v>
      </c>
      <c r="AG78" s="89" t="s">
        <v>475</v>
      </c>
      <c r="AH78" s="105" t="s">
        <v>211</v>
      </c>
      <c r="AI78" s="106" t="s">
        <v>109</v>
      </c>
      <c r="AO78" s="113"/>
      <c r="AP78" s="113"/>
    </row>
    <row r="79" s="3" customFormat="1" ht="65" customHeight="1" spans="1:41">
      <c r="A79" s="57" t="s">
        <v>179</v>
      </c>
      <c r="B79" s="58" t="s">
        <v>476</v>
      </c>
      <c r="C79" s="58" t="s">
        <v>477</v>
      </c>
      <c r="D79" s="58" t="s">
        <v>461</v>
      </c>
      <c r="E79" s="58" t="s">
        <v>462</v>
      </c>
      <c r="F79" s="58" t="s">
        <v>126</v>
      </c>
      <c r="G79" s="58" t="s">
        <v>184</v>
      </c>
      <c r="H79" s="58" t="s">
        <v>463</v>
      </c>
      <c r="I79" s="58">
        <v>158</v>
      </c>
      <c r="J79" s="58">
        <v>158</v>
      </c>
      <c r="K79" s="58">
        <v>158</v>
      </c>
      <c r="L79" s="58"/>
      <c r="M79" s="58"/>
      <c r="N79" s="58"/>
      <c r="O79" s="58"/>
      <c r="P79" s="58"/>
      <c r="Q79" s="58"/>
      <c r="R79" s="58"/>
      <c r="S79" s="58"/>
      <c r="T79" s="58"/>
      <c r="U79" s="58"/>
      <c r="V79" s="58"/>
      <c r="W79" s="58" t="s">
        <v>108</v>
      </c>
      <c r="X79" s="58" t="s">
        <v>109</v>
      </c>
      <c r="Y79" s="58" t="s">
        <v>128</v>
      </c>
      <c r="Z79" s="58" t="s">
        <v>109</v>
      </c>
      <c r="AA79" s="58" t="s">
        <v>109</v>
      </c>
      <c r="AB79" s="58" t="s">
        <v>128</v>
      </c>
      <c r="AC79" s="58">
        <v>84</v>
      </c>
      <c r="AD79" s="69">
        <f>AC79*3.5</f>
        <v>294</v>
      </c>
      <c r="AE79" s="69">
        <v>294</v>
      </c>
      <c r="AF79" s="58" t="s">
        <v>464</v>
      </c>
      <c r="AG79" s="58" t="s">
        <v>478</v>
      </c>
      <c r="AH79" s="58" t="s">
        <v>187</v>
      </c>
      <c r="AI79" s="58"/>
      <c r="AJ79" s="58"/>
      <c r="AK79" s="58"/>
      <c r="AL79" s="58"/>
      <c r="AM79" s="58"/>
      <c r="AN79" s="58"/>
      <c r="AO79" s="58" t="s">
        <v>109</v>
      </c>
    </row>
    <row r="80" s="3" customFormat="1" ht="65" customHeight="1" spans="1:41">
      <c r="A80" s="57" t="s">
        <v>179</v>
      </c>
      <c r="B80" s="58" t="s">
        <v>479</v>
      </c>
      <c r="C80" s="58" t="s">
        <v>477</v>
      </c>
      <c r="D80" s="58" t="s">
        <v>461</v>
      </c>
      <c r="E80" s="58" t="s">
        <v>468</v>
      </c>
      <c r="F80" s="58" t="s">
        <v>126</v>
      </c>
      <c r="G80" s="58" t="s">
        <v>184</v>
      </c>
      <c r="H80" s="58" t="s">
        <v>469</v>
      </c>
      <c r="I80" s="58">
        <v>158</v>
      </c>
      <c r="J80" s="58">
        <v>158</v>
      </c>
      <c r="K80" s="58">
        <v>158</v>
      </c>
      <c r="L80" s="58"/>
      <c r="M80" s="58"/>
      <c r="N80" s="58"/>
      <c r="O80" s="58"/>
      <c r="P80" s="58"/>
      <c r="Q80" s="58"/>
      <c r="R80" s="58"/>
      <c r="S80" s="58"/>
      <c r="T80" s="58"/>
      <c r="U80" s="58"/>
      <c r="V80" s="58"/>
      <c r="W80" s="58" t="s">
        <v>108</v>
      </c>
      <c r="X80" s="58" t="s">
        <v>109</v>
      </c>
      <c r="Y80" s="58" t="s">
        <v>128</v>
      </c>
      <c r="Z80" s="58" t="s">
        <v>109</v>
      </c>
      <c r="AA80" s="58" t="s">
        <v>109</v>
      </c>
      <c r="AB80" s="58" t="s">
        <v>128</v>
      </c>
      <c r="AC80" s="58">
        <v>45</v>
      </c>
      <c r="AD80" s="69">
        <v>164</v>
      </c>
      <c r="AE80" s="69">
        <v>164</v>
      </c>
      <c r="AF80" s="58" t="s">
        <v>464</v>
      </c>
      <c r="AG80" s="58" t="s">
        <v>470</v>
      </c>
      <c r="AH80" s="58" t="s">
        <v>187</v>
      </c>
      <c r="AI80" s="58"/>
      <c r="AJ80" s="58"/>
      <c r="AK80" s="58"/>
      <c r="AL80" s="58"/>
      <c r="AM80" s="58"/>
      <c r="AN80" s="58"/>
      <c r="AO80" s="58" t="s">
        <v>109</v>
      </c>
    </row>
    <row r="81" s="3" customFormat="1" ht="65" customHeight="1" spans="1:41">
      <c r="A81" s="57" t="s">
        <v>179</v>
      </c>
      <c r="B81" s="58" t="s">
        <v>480</v>
      </c>
      <c r="C81" s="58" t="s">
        <v>481</v>
      </c>
      <c r="D81" s="58" t="s">
        <v>461</v>
      </c>
      <c r="E81" s="58" t="s">
        <v>473</v>
      </c>
      <c r="F81" s="58" t="s">
        <v>126</v>
      </c>
      <c r="G81" s="58" t="s">
        <v>184</v>
      </c>
      <c r="H81" s="58" t="s">
        <v>474</v>
      </c>
      <c r="I81" s="58">
        <v>210</v>
      </c>
      <c r="J81" s="58">
        <v>210</v>
      </c>
      <c r="K81" s="58">
        <v>210</v>
      </c>
      <c r="L81" s="58"/>
      <c r="M81" s="58"/>
      <c r="N81" s="58"/>
      <c r="O81" s="58"/>
      <c r="P81" s="58"/>
      <c r="Q81" s="58"/>
      <c r="R81" s="58"/>
      <c r="S81" s="58"/>
      <c r="T81" s="58"/>
      <c r="U81" s="58"/>
      <c r="V81" s="58"/>
      <c r="W81" s="58" t="s">
        <v>108</v>
      </c>
      <c r="X81" s="58" t="s">
        <v>109</v>
      </c>
      <c r="Y81" s="58" t="s">
        <v>128</v>
      </c>
      <c r="Z81" s="58" t="s">
        <v>109</v>
      </c>
      <c r="AA81" s="58" t="s">
        <v>109</v>
      </c>
      <c r="AB81" s="58" t="s">
        <v>128</v>
      </c>
      <c r="AC81" s="58">
        <v>159</v>
      </c>
      <c r="AD81" s="69">
        <v>536</v>
      </c>
      <c r="AE81" s="69">
        <v>536</v>
      </c>
      <c r="AF81" s="58" t="s">
        <v>464</v>
      </c>
      <c r="AG81" s="58" t="s">
        <v>475</v>
      </c>
      <c r="AH81" s="58" t="s">
        <v>187</v>
      </c>
      <c r="AI81" s="58"/>
      <c r="AJ81" s="58"/>
      <c r="AK81" s="58"/>
      <c r="AL81" s="58"/>
      <c r="AM81" s="58"/>
      <c r="AN81" s="58"/>
      <c r="AO81" s="58" t="s">
        <v>109</v>
      </c>
    </row>
    <row r="82" s="3" customFormat="1" ht="65" customHeight="1" spans="1:41">
      <c r="A82" s="57" t="s">
        <v>179</v>
      </c>
      <c r="B82" s="58" t="s">
        <v>482</v>
      </c>
      <c r="C82" s="58" t="s">
        <v>483</v>
      </c>
      <c r="D82" s="58" t="s">
        <v>461</v>
      </c>
      <c r="E82" s="58" t="s">
        <v>484</v>
      </c>
      <c r="F82" s="58" t="s">
        <v>126</v>
      </c>
      <c r="G82" s="58" t="s">
        <v>184</v>
      </c>
      <c r="H82" s="58" t="s">
        <v>485</v>
      </c>
      <c r="I82" s="58">
        <v>35</v>
      </c>
      <c r="J82" s="58">
        <v>35</v>
      </c>
      <c r="K82" s="58"/>
      <c r="L82" s="58">
        <v>35</v>
      </c>
      <c r="M82" s="58"/>
      <c r="N82" s="58"/>
      <c r="O82" s="58"/>
      <c r="P82" s="58"/>
      <c r="Q82" s="58"/>
      <c r="R82" s="58"/>
      <c r="S82" s="58"/>
      <c r="T82" s="58"/>
      <c r="U82" s="58"/>
      <c r="V82" s="58"/>
      <c r="W82" s="58" t="s">
        <v>108</v>
      </c>
      <c r="X82" s="58" t="s">
        <v>109</v>
      </c>
      <c r="Y82" s="58" t="s">
        <v>128</v>
      </c>
      <c r="Z82" s="58" t="s">
        <v>109</v>
      </c>
      <c r="AA82" s="58" t="s">
        <v>109</v>
      </c>
      <c r="AB82" s="58" t="s">
        <v>128</v>
      </c>
      <c r="AC82" s="58">
        <v>151</v>
      </c>
      <c r="AD82" s="69">
        <v>460</v>
      </c>
      <c r="AE82" s="69">
        <v>460</v>
      </c>
      <c r="AF82" s="58" t="s">
        <v>464</v>
      </c>
      <c r="AG82" s="58" t="s">
        <v>486</v>
      </c>
      <c r="AH82" s="58" t="s">
        <v>187</v>
      </c>
      <c r="AI82" s="58"/>
      <c r="AJ82" s="58"/>
      <c r="AK82" s="58"/>
      <c r="AL82" s="58"/>
      <c r="AM82" s="58"/>
      <c r="AN82" s="58"/>
      <c r="AO82" s="58" t="s">
        <v>109</v>
      </c>
    </row>
    <row r="83" s="3" customFormat="1" ht="65" customHeight="1" spans="1:41">
      <c r="A83" s="57" t="s">
        <v>179</v>
      </c>
      <c r="B83" s="58" t="s">
        <v>487</v>
      </c>
      <c r="C83" s="58" t="s">
        <v>488</v>
      </c>
      <c r="D83" s="58" t="s">
        <v>461</v>
      </c>
      <c r="E83" s="58" t="s">
        <v>489</v>
      </c>
      <c r="F83" s="58" t="s">
        <v>126</v>
      </c>
      <c r="G83" s="58" t="s">
        <v>184</v>
      </c>
      <c r="H83" s="58" t="s">
        <v>490</v>
      </c>
      <c r="I83" s="58">
        <v>35</v>
      </c>
      <c r="J83" s="58">
        <v>35</v>
      </c>
      <c r="K83" s="58"/>
      <c r="L83" s="58">
        <v>35</v>
      </c>
      <c r="M83" s="58"/>
      <c r="N83" s="58"/>
      <c r="O83" s="58"/>
      <c r="P83" s="58"/>
      <c r="Q83" s="58"/>
      <c r="R83" s="58"/>
      <c r="S83" s="58"/>
      <c r="T83" s="58"/>
      <c r="U83" s="58"/>
      <c r="V83" s="58"/>
      <c r="W83" s="58" t="s">
        <v>108</v>
      </c>
      <c r="X83" s="58" t="s">
        <v>109</v>
      </c>
      <c r="Y83" s="58" t="s">
        <v>128</v>
      </c>
      <c r="Z83" s="58" t="s">
        <v>109</v>
      </c>
      <c r="AA83" s="58" t="s">
        <v>109</v>
      </c>
      <c r="AB83" s="58" t="s">
        <v>128</v>
      </c>
      <c r="AC83" s="58">
        <v>112</v>
      </c>
      <c r="AD83" s="69">
        <v>415</v>
      </c>
      <c r="AE83" s="69">
        <v>415</v>
      </c>
      <c r="AF83" s="58" t="s">
        <v>464</v>
      </c>
      <c r="AG83" s="58" t="s">
        <v>491</v>
      </c>
      <c r="AH83" s="58" t="s">
        <v>187</v>
      </c>
      <c r="AI83" s="58"/>
      <c r="AJ83" s="58"/>
      <c r="AK83" s="58"/>
      <c r="AL83" s="58"/>
      <c r="AM83" s="58"/>
      <c r="AN83" s="58"/>
      <c r="AO83" s="58" t="s">
        <v>109</v>
      </c>
    </row>
    <row r="84" s="3" customFormat="1" ht="65" customHeight="1" spans="1:41">
      <c r="A84" s="57" t="s">
        <v>179</v>
      </c>
      <c r="B84" s="58" t="s">
        <v>492</v>
      </c>
      <c r="C84" s="58" t="s">
        <v>493</v>
      </c>
      <c r="D84" s="58" t="s">
        <v>461</v>
      </c>
      <c r="E84" s="58" t="s">
        <v>494</v>
      </c>
      <c r="F84" s="58" t="s">
        <v>126</v>
      </c>
      <c r="G84" s="58" t="s">
        <v>184</v>
      </c>
      <c r="H84" s="58" t="s">
        <v>495</v>
      </c>
      <c r="I84" s="58">
        <v>35</v>
      </c>
      <c r="J84" s="58">
        <v>35</v>
      </c>
      <c r="K84" s="58"/>
      <c r="L84" s="58">
        <v>35</v>
      </c>
      <c r="M84" s="58"/>
      <c r="N84" s="58"/>
      <c r="O84" s="58"/>
      <c r="P84" s="58"/>
      <c r="Q84" s="58"/>
      <c r="R84" s="58"/>
      <c r="S84" s="58"/>
      <c r="T84" s="58"/>
      <c r="U84" s="58"/>
      <c r="V84" s="58"/>
      <c r="W84" s="58" t="s">
        <v>108</v>
      </c>
      <c r="X84" s="58" t="s">
        <v>109</v>
      </c>
      <c r="Y84" s="58" t="s">
        <v>128</v>
      </c>
      <c r="Z84" s="58" t="s">
        <v>109</v>
      </c>
      <c r="AA84" s="58" t="s">
        <v>109</v>
      </c>
      <c r="AB84" s="58" t="s">
        <v>128</v>
      </c>
      <c r="AC84" s="58">
        <v>35</v>
      </c>
      <c r="AD84" s="69">
        <v>127</v>
      </c>
      <c r="AE84" s="69">
        <v>127</v>
      </c>
      <c r="AF84" s="58" t="s">
        <v>464</v>
      </c>
      <c r="AG84" s="58" t="s">
        <v>496</v>
      </c>
      <c r="AH84" s="58" t="s">
        <v>187</v>
      </c>
      <c r="AI84" s="58"/>
      <c r="AJ84" s="58"/>
      <c r="AK84" s="58"/>
      <c r="AL84" s="58"/>
      <c r="AM84" s="58"/>
      <c r="AN84" s="58"/>
      <c r="AO84" s="58" t="s">
        <v>109</v>
      </c>
    </row>
    <row r="85" s="3" customFormat="1" ht="65" customHeight="1" spans="1:41">
      <c r="A85" s="57" t="s">
        <v>179</v>
      </c>
      <c r="B85" s="58" t="s">
        <v>497</v>
      </c>
      <c r="C85" s="58" t="s">
        <v>498</v>
      </c>
      <c r="D85" s="58" t="s">
        <v>461</v>
      </c>
      <c r="E85" s="58" t="s">
        <v>499</v>
      </c>
      <c r="F85" s="58" t="s">
        <v>126</v>
      </c>
      <c r="G85" s="58" t="s">
        <v>184</v>
      </c>
      <c r="H85" s="58" t="s">
        <v>500</v>
      </c>
      <c r="I85" s="58">
        <v>35</v>
      </c>
      <c r="J85" s="58">
        <v>35</v>
      </c>
      <c r="K85" s="58"/>
      <c r="L85" s="58">
        <v>35</v>
      </c>
      <c r="M85" s="58"/>
      <c r="N85" s="58"/>
      <c r="O85" s="58"/>
      <c r="P85" s="58"/>
      <c r="Q85" s="58"/>
      <c r="R85" s="58"/>
      <c r="S85" s="58"/>
      <c r="T85" s="58"/>
      <c r="U85" s="58"/>
      <c r="V85" s="58"/>
      <c r="W85" s="58" t="s">
        <v>108</v>
      </c>
      <c r="X85" s="58" t="s">
        <v>109</v>
      </c>
      <c r="Y85" s="58" t="s">
        <v>128</v>
      </c>
      <c r="Z85" s="58" t="s">
        <v>109</v>
      </c>
      <c r="AA85" s="58" t="s">
        <v>109</v>
      </c>
      <c r="AB85" s="58" t="s">
        <v>128</v>
      </c>
      <c r="AC85" s="58">
        <v>34</v>
      </c>
      <c r="AD85" s="69">
        <v>53</v>
      </c>
      <c r="AE85" s="69">
        <v>53</v>
      </c>
      <c r="AF85" s="58" t="s">
        <v>464</v>
      </c>
      <c r="AG85" s="58" t="s">
        <v>501</v>
      </c>
      <c r="AH85" s="58" t="s">
        <v>187</v>
      </c>
      <c r="AI85" s="58"/>
      <c r="AJ85" s="58"/>
      <c r="AK85" s="58"/>
      <c r="AL85" s="58"/>
      <c r="AM85" s="58"/>
      <c r="AN85" s="58"/>
      <c r="AO85" s="58" t="s">
        <v>109</v>
      </c>
    </row>
    <row r="86" s="3" customFormat="1" ht="65" customHeight="1" spans="1:41">
      <c r="A86" s="57" t="s">
        <v>179</v>
      </c>
      <c r="B86" s="58" t="s">
        <v>502</v>
      </c>
      <c r="C86" s="58" t="s">
        <v>503</v>
      </c>
      <c r="D86" s="58" t="s">
        <v>461</v>
      </c>
      <c r="E86" s="58" t="s">
        <v>504</v>
      </c>
      <c r="F86" s="58" t="s">
        <v>126</v>
      </c>
      <c r="G86" s="58" t="s">
        <v>184</v>
      </c>
      <c r="H86" s="58" t="s">
        <v>505</v>
      </c>
      <c r="I86" s="58">
        <v>80</v>
      </c>
      <c r="J86" s="58">
        <v>80</v>
      </c>
      <c r="K86" s="58"/>
      <c r="L86" s="58">
        <v>80</v>
      </c>
      <c r="M86" s="58"/>
      <c r="N86" s="58"/>
      <c r="O86" s="58"/>
      <c r="P86" s="58"/>
      <c r="Q86" s="58"/>
      <c r="R86" s="58"/>
      <c r="S86" s="58"/>
      <c r="T86" s="58"/>
      <c r="U86" s="58"/>
      <c r="V86" s="58"/>
      <c r="W86" s="58" t="s">
        <v>108</v>
      </c>
      <c r="X86" s="58" t="s">
        <v>109</v>
      </c>
      <c r="Y86" s="58" t="s">
        <v>128</v>
      </c>
      <c r="Z86" s="58" t="s">
        <v>109</v>
      </c>
      <c r="AA86" s="58" t="s">
        <v>109</v>
      </c>
      <c r="AB86" s="58" t="s">
        <v>128</v>
      </c>
      <c r="AC86" s="58">
        <v>21</v>
      </c>
      <c r="AD86" s="69">
        <v>66</v>
      </c>
      <c r="AE86" s="69">
        <v>66</v>
      </c>
      <c r="AF86" s="58" t="s">
        <v>464</v>
      </c>
      <c r="AG86" s="58" t="s">
        <v>506</v>
      </c>
      <c r="AH86" s="58" t="s">
        <v>187</v>
      </c>
      <c r="AI86" s="58"/>
      <c r="AJ86" s="58"/>
      <c r="AK86" s="58"/>
      <c r="AL86" s="58"/>
      <c r="AM86" s="58"/>
      <c r="AN86" s="58"/>
      <c r="AO86" s="58" t="s">
        <v>109</v>
      </c>
    </row>
    <row r="87" s="3" customFormat="1" ht="65" customHeight="1" spans="1:41">
      <c r="A87" s="57" t="s">
        <v>179</v>
      </c>
      <c r="B87" s="58" t="s">
        <v>507</v>
      </c>
      <c r="C87" s="58" t="s">
        <v>508</v>
      </c>
      <c r="D87" s="58" t="s">
        <v>461</v>
      </c>
      <c r="E87" s="58" t="s">
        <v>489</v>
      </c>
      <c r="F87" s="58" t="s">
        <v>126</v>
      </c>
      <c r="G87" s="58" t="s">
        <v>184</v>
      </c>
      <c r="H87" s="58" t="s">
        <v>490</v>
      </c>
      <c r="I87" s="58">
        <v>20</v>
      </c>
      <c r="J87" s="58">
        <v>20</v>
      </c>
      <c r="K87" s="58"/>
      <c r="L87" s="58">
        <v>20</v>
      </c>
      <c r="M87" s="58"/>
      <c r="N87" s="58"/>
      <c r="O87" s="58"/>
      <c r="P87" s="58"/>
      <c r="Q87" s="58"/>
      <c r="R87" s="58"/>
      <c r="S87" s="58"/>
      <c r="T87" s="58"/>
      <c r="U87" s="58"/>
      <c r="V87" s="58"/>
      <c r="W87" s="58" t="s">
        <v>108</v>
      </c>
      <c r="X87" s="58" t="s">
        <v>109</v>
      </c>
      <c r="Y87" s="58" t="s">
        <v>128</v>
      </c>
      <c r="Z87" s="58" t="s">
        <v>109</v>
      </c>
      <c r="AA87" s="58" t="s">
        <v>109</v>
      </c>
      <c r="AB87" s="58" t="s">
        <v>128</v>
      </c>
      <c r="AC87" s="58">
        <v>145</v>
      </c>
      <c r="AD87" s="69">
        <v>449</v>
      </c>
      <c r="AE87" s="69">
        <v>449</v>
      </c>
      <c r="AF87" s="58" t="s">
        <v>464</v>
      </c>
      <c r="AG87" s="58" t="s">
        <v>509</v>
      </c>
      <c r="AH87" s="58" t="s">
        <v>187</v>
      </c>
      <c r="AI87" s="58"/>
      <c r="AJ87" s="58"/>
      <c r="AK87" s="58"/>
      <c r="AL87" s="58"/>
      <c r="AM87" s="58"/>
      <c r="AN87" s="58"/>
      <c r="AO87" s="58" t="s">
        <v>109</v>
      </c>
    </row>
    <row r="88" s="3" customFormat="1" ht="65" customHeight="1" spans="1:41">
      <c r="A88" s="57" t="s">
        <v>179</v>
      </c>
      <c r="B88" s="58" t="s">
        <v>510</v>
      </c>
      <c r="C88" s="58" t="s">
        <v>511</v>
      </c>
      <c r="D88" s="58" t="s">
        <v>461</v>
      </c>
      <c r="E88" s="58" t="s">
        <v>489</v>
      </c>
      <c r="F88" s="58" t="s">
        <v>126</v>
      </c>
      <c r="G88" s="58" t="s">
        <v>184</v>
      </c>
      <c r="H88" s="58" t="s">
        <v>490</v>
      </c>
      <c r="I88" s="58">
        <v>10</v>
      </c>
      <c r="J88" s="58">
        <v>10</v>
      </c>
      <c r="K88" s="58">
        <v>10</v>
      </c>
      <c r="L88" s="58"/>
      <c r="M88" s="58"/>
      <c r="N88" s="58"/>
      <c r="O88" s="58"/>
      <c r="P88" s="58"/>
      <c r="Q88" s="58"/>
      <c r="R88" s="58"/>
      <c r="S88" s="58"/>
      <c r="T88" s="58"/>
      <c r="U88" s="58"/>
      <c r="V88" s="58"/>
      <c r="W88" s="58" t="s">
        <v>108</v>
      </c>
      <c r="X88" s="58" t="s">
        <v>109</v>
      </c>
      <c r="Y88" s="58" t="s">
        <v>109</v>
      </c>
      <c r="Z88" s="58" t="s">
        <v>109</v>
      </c>
      <c r="AA88" s="58" t="s">
        <v>109</v>
      </c>
      <c r="AB88" s="58" t="s">
        <v>128</v>
      </c>
      <c r="AC88" s="58">
        <v>112</v>
      </c>
      <c r="AD88" s="69">
        <v>415</v>
      </c>
      <c r="AE88" s="69">
        <v>415</v>
      </c>
      <c r="AF88" s="58" t="s">
        <v>464</v>
      </c>
      <c r="AG88" s="58" t="s">
        <v>491</v>
      </c>
      <c r="AH88" s="58" t="s">
        <v>328</v>
      </c>
      <c r="AI88" s="58"/>
      <c r="AJ88" s="58"/>
      <c r="AK88" s="58"/>
      <c r="AL88" s="58"/>
      <c r="AM88" s="58"/>
      <c r="AN88" s="58"/>
      <c r="AO88" s="58" t="s">
        <v>109</v>
      </c>
    </row>
    <row r="89" s="3" customFormat="1" ht="65" customHeight="1" spans="1:41">
      <c r="A89" s="57" t="s">
        <v>179</v>
      </c>
      <c r="B89" s="58" t="s">
        <v>512</v>
      </c>
      <c r="C89" s="58" t="s">
        <v>513</v>
      </c>
      <c r="D89" s="58" t="s">
        <v>461</v>
      </c>
      <c r="E89" s="58" t="s">
        <v>468</v>
      </c>
      <c r="F89" s="58" t="s">
        <v>126</v>
      </c>
      <c r="G89" s="58" t="s">
        <v>184</v>
      </c>
      <c r="H89" s="58" t="s">
        <v>469</v>
      </c>
      <c r="I89" s="58">
        <v>10</v>
      </c>
      <c r="J89" s="58"/>
      <c r="K89" s="58"/>
      <c r="L89" s="58"/>
      <c r="M89" s="58"/>
      <c r="N89" s="58"/>
      <c r="O89" s="58"/>
      <c r="P89" s="58"/>
      <c r="Q89" s="58"/>
      <c r="R89" s="58"/>
      <c r="S89" s="58"/>
      <c r="T89" s="58">
        <v>10</v>
      </c>
      <c r="U89" s="58"/>
      <c r="V89" s="58"/>
      <c r="W89" s="58" t="s">
        <v>108</v>
      </c>
      <c r="X89" s="58" t="s">
        <v>109</v>
      </c>
      <c r="Y89" s="58" t="s">
        <v>128</v>
      </c>
      <c r="Z89" s="58" t="s">
        <v>109</v>
      </c>
      <c r="AA89" s="58" t="s">
        <v>109</v>
      </c>
      <c r="AB89" s="58" t="s">
        <v>128</v>
      </c>
      <c r="AC89" s="58">
        <v>231</v>
      </c>
      <c r="AD89" s="69">
        <v>805</v>
      </c>
      <c r="AE89" s="69">
        <v>805</v>
      </c>
      <c r="AF89" s="58" t="s">
        <v>464</v>
      </c>
      <c r="AG89" s="58" t="s">
        <v>514</v>
      </c>
      <c r="AH89" s="58" t="s">
        <v>322</v>
      </c>
      <c r="AI89" s="58"/>
      <c r="AJ89" s="58"/>
      <c r="AK89" s="58"/>
      <c r="AL89" s="58"/>
      <c r="AM89" s="58"/>
      <c r="AN89" s="58"/>
      <c r="AO89" s="58" t="s">
        <v>109</v>
      </c>
    </row>
    <row r="90" s="3" customFormat="1" ht="65" customHeight="1" spans="1:41">
      <c r="A90" s="57" t="s">
        <v>179</v>
      </c>
      <c r="B90" s="58" t="s">
        <v>515</v>
      </c>
      <c r="C90" s="58" t="s">
        <v>516</v>
      </c>
      <c r="D90" s="58" t="s">
        <v>461</v>
      </c>
      <c r="E90" s="58" t="s">
        <v>517</v>
      </c>
      <c r="F90" s="58" t="s">
        <v>126</v>
      </c>
      <c r="G90" s="58" t="s">
        <v>184</v>
      </c>
      <c r="H90" s="58" t="s">
        <v>518</v>
      </c>
      <c r="I90" s="58">
        <v>30</v>
      </c>
      <c r="J90" s="58"/>
      <c r="K90" s="58"/>
      <c r="L90" s="58"/>
      <c r="M90" s="58"/>
      <c r="N90" s="58"/>
      <c r="O90" s="58"/>
      <c r="P90" s="58"/>
      <c r="Q90" s="58"/>
      <c r="R90" s="58"/>
      <c r="S90" s="58"/>
      <c r="T90" s="58">
        <v>30</v>
      </c>
      <c r="U90" s="58"/>
      <c r="V90" s="58"/>
      <c r="W90" s="58" t="s">
        <v>108</v>
      </c>
      <c r="X90" s="58" t="s">
        <v>109</v>
      </c>
      <c r="Y90" s="58" t="s">
        <v>128</v>
      </c>
      <c r="Z90" s="58" t="s">
        <v>109</v>
      </c>
      <c r="AA90" s="58" t="s">
        <v>109</v>
      </c>
      <c r="AB90" s="58" t="s">
        <v>128</v>
      </c>
      <c r="AC90" s="58">
        <v>134</v>
      </c>
      <c r="AD90" s="69">
        <v>385</v>
      </c>
      <c r="AE90" s="69">
        <v>385</v>
      </c>
      <c r="AF90" s="58" t="s">
        <v>464</v>
      </c>
      <c r="AG90" s="58" t="s">
        <v>519</v>
      </c>
      <c r="AH90" s="58" t="s">
        <v>322</v>
      </c>
      <c r="AI90" s="58"/>
      <c r="AJ90" s="58"/>
      <c r="AK90" s="58"/>
      <c r="AL90" s="58"/>
      <c r="AM90" s="58"/>
      <c r="AN90" s="58"/>
      <c r="AO90" s="58" t="s">
        <v>109</v>
      </c>
    </row>
    <row r="91" s="3" customFormat="1" ht="65" customHeight="1" spans="1:41">
      <c r="A91" s="57" t="s">
        <v>179</v>
      </c>
      <c r="B91" s="58" t="s">
        <v>520</v>
      </c>
      <c r="C91" s="58" t="s">
        <v>521</v>
      </c>
      <c r="D91" s="58" t="s">
        <v>461</v>
      </c>
      <c r="E91" s="58" t="s">
        <v>522</v>
      </c>
      <c r="F91" s="58" t="s">
        <v>126</v>
      </c>
      <c r="G91" s="58" t="s">
        <v>184</v>
      </c>
      <c r="H91" s="58" t="s">
        <v>523</v>
      </c>
      <c r="I91" s="58">
        <v>20</v>
      </c>
      <c r="J91" s="58"/>
      <c r="K91" s="58"/>
      <c r="L91" s="58"/>
      <c r="M91" s="58"/>
      <c r="N91" s="58"/>
      <c r="O91" s="58"/>
      <c r="P91" s="58"/>
      <c r="Q91" s="58"/>
      <c r="R91" s="58"/>
      <c r="S91" s="58"/>
      <c r="T91" s="58">
        <v>20</v>
      </c>
      <c r="U91" s="58"/>
      <c r="V91" s="58"/>
      <c r="W91" s="58" t="s">
        <v>108</v>
      </c>
      <c r="X91" s="58" t="s">
        <v>109</v>
      </c>
      <c r="Y91" s="58" t="s">
        <v>128</v>
      </c>
      <c r="Z91" s="58" t="s">
        <v>109</v>
      </c>
      <c r="AA91" s="58" t="s">
        <v>109</v>
      </c>
      <c r="AB91" s="58" t="s">
        <v>128</v>
      </c>
      <c r="AC91" s="58">
        <v>138</v>
      </c>
      <c r="AD91" s="69">
        <v>424</v>
      </c>
      <c r="AE91" s="69">
        <v>424</v>
      </c>
      <c r="AF91" s="58" t="s">
        <v>464</v>
      </c>
      <c r="AG91" s="58" t="s">
        <v>524</v>
      </c>
      <c r="AH91" s="58" t="s">
        <v>322</v>
      </c>
      <c r="AI91" s="58"/>
      <c r="AJ91" s="58"/>
      <c r="AK91" s="58"/>
      <c r="AL91" s="58"/>
      <c r="AM91" s="58"/>
      <c r="AN91" s="58"/>
      <c r="AO91" s="58" t="s">
        <v>109</v>
      </c>
    </row>
    <row r="92" s="8" customFormat="1" ht="65" customHeight="1" spans="1:41">
      <c r="A92" s="57" t="s">
        <v>179</v>
      </c>
      <c r="B92" s="64" t="s">
        <v>525</v>
      </c>
      <c r="C92" s="64" t="s">
        <v>526</v>
      </c>
      <c r="D92" s="64" t="s">
        <v>461</v>
      </c>
      <c r="E92" s="64" t="s">
        <v>462</v>
      </c>
      <c r="F92" s="58" t="s">
        <v>126</v>
      </c>
      <c r="G92" s="58" t="s">
        <v>184</v>
      </c>
      <c r="H92" s="64" t="s">
        <v>463</v>
      </c>
      <c r="I92" s="58">
        <v>67.44</v>
      </c>
      <c r="J92" s="64">
        <v>67.44</v>
      </c>
      <c r="K92" s="64">
        <v>67.44</v>
      </c>
      <c r="L92" s="64"/>
      <c r="M92" s="64"/>
      <c r="N92" s="64"/>
      <c r="O92" s="64"/>
      <c r="P92" s="64"/>
      <c r="Q92" s="64"/>
      <c r="R92" s="64"/>
      <c r="S92" s="64"/>
      <c r="T92" s="64"/>
      <c r="U92" s="64"/>
      <c r="V92" s="64"/>
      <c r="W92" s="64" t="s">
        <v>108</v>
      </c>
      <c r="X92" s="64" t="s">
        <v>109</v>
      </c>
      <c r="Y92" s="64" t="s">
        <v>109</v>
      </c>
      <c r="Z92" s="64" t="s">
        <v>109</v>
      </c>
      <c r="AA92" s="64" t="s">
        <v>109</v>
      </c>
      <c r="AB92" s="64" t="s">
        <v>128</v>
      </c>
      <c r="AC92" s="58">
        <v>84</v>
      </c>
      <c r="AD92" s="69">
        <v>317</v>
      </c>
      <c r="AE92" s="64">
        <v>317</v>
      </c>
      <c r="AF92" s="64" t="s">
        <v>527</v>
      </c>
      <c r="AG92" s="64" t="s">
        <v>413</v>
      </c>
      <c r="AH92" s="64" t="s">
        <v>328</v>
      </c>
      <c r="AI92" s="58"/>
      <c r="AJ92" s="58"/>
      <c r="AK92" s="58"/>
      <c r="AL92" s="58"/>
      <c r="AM92" s="58"/>
      <c r="AN92" s="58"/>
      <c r="AO92" s="64" t="s">
        <v>109</v>
      </c>
    </row>
    <row r="93" s="8" customFormat="1" ht="65" customHeight="1" spans="1:41">
      <c r="A93" s="57" t="s">
        <v>179</v>
      </c>
      <c r="B93" s="64" t="s">
        <v>528</v>
      </c>
      <c r="C93" s="64" t="s">
        <v>529</v>
      </c>
      <c r="D93" s="64" t="s">
        <v>461</v>
      </c>
      <c r="E93" s="64" t="s">
        <v>468</v>
      </c>
      <c r="F93" s="64" t="s">
        <v>126</v>
      </c>
      <c r="G93" s="58" t="s">
        <v>184</v>
      </c>
      <c r="H93" s="64" t="s">
        <v>469</v>
      </c>
      <c r="I93" s="58">
        <v>73.2</v>
      </c>
      <c r="J93" s="64">
        <v>73.2</v>
      </c>
      <c r="K93" s="64">
        <v>73.2</v>
      </c>
      <c r="L93" s="64"/>
      <c r="M93" s="64"/>
      <c r="N93" s="64"/>
      <c r="O93" s="64"/>
      <c r="P93" s="64"/>
      <c r="Q93" s="64"/>
      <c r="R93" s="64"/>
      <c r="S93" s="64"/>
      <c r="T93" s="64"/>
      <c r="U93" s="64"/>
      <c r="V93" s="64"/>
      <c r="W93" s="64" t="s">
        <v>108</v>
      </c>
      <c r="X93" s="64" t="s">
        <v>109</v>
      </c>
      <c r="Y93" s="64" t="s">
        <v>109</v>
      </c>
      <c r="Z93" s="64" t="s">
        <v>109</v>
      </c>
      <c r="AA93" s="64" t="s">
        <v>109</v>
      </c>
      <c r="AB93" s="64" t="s">
        <v>128</v>
      </c>
      <c r="AC93" s="58">
        <v>47</v>
      </c>
      <c r="AD93" s="69">
        <v>164</v>
      </c>
      <c r="AE93" s="64">
        <v>164</v>
      </c>
      <c r="AF93" s="64" t="s">
        <v>527</v>
      </c>
      <c r="AG93" s="64" t="s">
        <v>530</v>
      </c>
      <c r="AH93" s="64" t="s">
        <v>328</v>
      </c>
      <c r="AI93" s="58"/>
      <c r="AJ93" s="58"/>
      <c r="AK93" s="58"/>
      <c r="AL93" s="58"/>
      <c r="AM93" s="58"/>
      <c r="AN93" s="58"/>
      <c r="AO93" s="64" t="s">
        <v>109</v>
      </c>
    </row>
    <row r="94" s="3" customFormat="1" ht="65" customHeight="1" spans="1:41">
      <c r="A94" s="57" t="s">
        <v>179</v>
      </c>
      <c r="B94" s="64" t="s">
        <v>531</v>
      </c>
      <c r="C94" s="64" t="s">
        <v>532</v>
      </c>
      <c r="D94" s="64" t="s">
        <v>461</v>
      </c>
      <c r="E94" s="64" t="s">
        <v>473</v>
      </c>
      <c r="F94" s="64" t="s">
        <v>126</v>
      </c>
      <c r="G94" s="58" t="s">
        <v>184</v>
      </c>
      <c r="H94" s="64" t="s">
        <v>533</v>
      </c>
      <c r="I94" s="64">
        <v>51.768</v>
      </c>
      <c r="J94" s="64">
        <v>51.768</v>
      </c>
      <c r="K94" s="64">
        <v>51.768</v>
      </c>
      <c r="L94" s="64"/>
      <c r="M94" s="64"/>
      <c r="N94" s="64"/>
      <c r="O94" s="64"/>
      <c r="P94" s="64"/>
      <c r="Q94" s="64"/>
      <c r="R94" s="64"/>
      <c r="S94" s="64"/>
      <c r="T94" s="64"/>
      <c r="U94" s="64"/>
      <c r="V94" s="64"/>
      <c r="W94" s="64" t="s">
        <v>108</v>
      </c>
      <c r="X94" s="64" t="s">
        <v>109</v>
      </c>
      <c r="Y94" s="64" t="s">
        <v>109</v>
      </c>
      <c r="Z94" s="64" t="s">
        <v>109</v>
      </c>
      <c r="AA94" s="64" t="s">
        <v>109</v>
      </c>
      <c r="AB94" s="64" t="s">
        <v>128</v>
      </c>
      <c r="AC94" s="64">
        <v>159</v>
      </c>
      <c r="AD94" s="64">
        <v>536</v>
      </c>
      <c r="AE94" s="64">
        <v>536</v>
      </c>
      <c r="AF94" s="64" t="s">
        <v>527</v>
      </c>
      <c r="AG94" s="64" t="s">
        <v>534</v>
      </c>
      <c r="AH94" s="64" t="s">
        <v>328</v>
      </c>
      <c r="AI94" s="64" t="s">
        <v>128</v>
      </c>
      <c r="AJ94" s="58" t="s">
        <v>245</v>
      </c>
      <c r="AK94" s="68"/>
      <c r="AL94" s="68"/>
      <c r="AM94" s="68"/>
      <c r="AN94" s="68"/>
      <c r="AO94" s="64" t="s">
        <v>109</v>
      </c>
    </row>
    <row r="95" s="8" customFormat="1" ht="65" customHeight="1" spans="1:41">
      <c r="A95" s="57" t="s">
        <v>179</v>
      </c>
      <c r="B95" s="58" t="s">
        <v>535</v>
      </c>
      <c r="C95" s="58" t="s">
        <v>536</v>
      </c>
      <c r="D95" s="58" t="s">
        <v>158</v>
      </c>
      <c r="E95" s="58" t="s">
        <v>537</v>
      </c>
      <c r="F95" s="58" t="s">
        <v>126</v>
      </c>
      <c r="G95" s="58" t="s">
        <v>184</v>
      </c>
      <c r="H95" s="58" t="s">
        <v>538</v>
      </c>
      <c r="I95" s="58">
        <v>5</v>
      </c>
      <c r="J95" s="58">
        <v>5</v>
      </c>
      <c r="K95" s="58"/>
      <c r="L95" s="58">
        <v>5</v>
      </c>
      <c r="M95" s="58"/>
      <c r="N95" s="58"/>
      <c r="O95" s="58"/>
      <c r="P95" s="58"/>
      <c r="Q95" s="58"/>
      <c r="R95" s="58"/>
      <c r="S95" s="58"/>
      <c r="T95" s="58"/>
      <c r="U95" s="58"/>
      <c r="V95" s="58"/>
      <c r="W95" s="58" t="s">
        <v>108</v>
      </c>
      <c r="X95" s="58" t="s">
        <v>109</v>
      </c>
      <c r="Y95" s="58" t="s">
        <v>128</v>
      </c>
      <c r="Z95" s="58" t="s">
        <v>109</v>
      </c>
      <c r="AA95" s="58" t="s">
        <v>109</v>
      </c>
      <c r="AB95" s="58" t="s">
        <v>128</v>
      </c>
      <c r="AC95" s="58">
        <v>148</v>
      </c>
      <c r="AD95" s="58">
        <v>440</v>
      </c>
      <c r="AE95" s="58">
        <v>1517</v>
      </c>
      <c r="AF95" s="58" t="s">
        <v>539</v>
      </c>
      <c r="AG95" s="58" t="s">
        <v>540</v>
      </c>
      <c r="AH95" s="58" t="s">
        <v>414</v>
      </c>
      <c r="AI95" s="58"/>
      <c r="AJ95" s="58"/>
      <c r="AK95" s="58"/>
      <c r="AL95" s="58"/>
      <c r="AM95" s="58"/>
      <c r="AN95" s="58"/>
      <c r="AO95" s="58" t="s">
        <v>109</v>
      </c>
    </row>
    <row r="96" s="8" customFormat="1" ht="71" customHeight="1" spans="1:41">
      <c r="A96" s="57" t="s">
        <v>179</v>
      </c>
      <c r="B96" s="58" t="s">
        <v>541</v>
      </c>
      <c r="C96" s="58" t="s">
        <v>542</v>
      </c>
      <c r="D96" s="58" t="s">
        <v>158</v>
      </c>
      <c r="E96" s="58" t="s">
        <v>543</v>
      </c>
      <c r="F96" s="58" t="s">
        <v>126</v>
      </c>
      <c r="G96" s="58" t="s">
        <v>184</v>
      </c>
      <c r="H96" s="58" t="s">
        <v>544</v>
      </c>
      <c r="I96" s="58">
        <v>30</v>
      </c>
      <c r="J96" s="58"/>
      <c r="K96" s="58"/>
      <c r="L96" s="58"/>
      <c r="M96" s="58"/>
      <c r="N96" s="58"/>
      <c r="O96" s="58"/>
      <c r="P96" s="58"/>
      <c r="Q96" s="58"/>
      <c r="R96" s="58"/>
      <c r="S96" s="58"/>
      <c r="T96" s="58">
        <v>30</v>
      </c>
      <c r="U96" s="58"/>
      <c r="V96" s="58"/>
      <c r="W96" s="58" t="s">
        <v>108</v>
      </c>
      <c r="X96" s="58" t="s">
        <v>109</v>
      </c>
      <c r="Y96" s="58" t="s">
        <v>128</v>
      </c>
      <c r="Z96" s="58" t="s">
        <v>109</v>
      </c>
      <c r="AA96" s="58" t="s">
        <v>109</v>
      </c>
      <c r="AB96" s="58" t="s">
        <v>128</v>
      </c>
      <c r="AC96" s="58">
        <v>105</v>
      </c>
      <c r="AD96" s="58">
        <v>335</v>
      </c>
      <c r="AE96" s="78">
        <v>1802</v>
      </c>
      <c r="AF96" s="58" t="s">
        <v>539</v>
      </c>
      <c r="AG96" s="58" t="s">
        <v>545</v>
      </c>
      <c r="AH96" s="58" t="s">
        <v>322</v>
      </c>
      <c r="AI96" s="58"/>
      <c r="AJ96" s="58"/>
      <c r="AK96" s="58"/>
      <c r="AL96" s="58"/>
      <c r="AM96" s="58"/>
      <c r="AN96" s="58"/>
      <c r="AO96" s="58" t="s">
        <v>109</v>
      </c>
    </row>
    <row r="97" s="8" customFormat="1" ht="65" customHeight="1" spans="1:41">
      <c r="A97" s="57" t="s">
        <v>179</v>
      </c>
      <c r="B97" s="58" t="s">
        <v>546</v>
      </c>
      <c r="C97" s="58" t="s">
        <v>547</v>
      </c>
      <c r="D97" s="58" t="s">
        <v>158</v>
      </c>
      <c r="E97" s="58" t="s">
        <v>537</v>
      </c>
      <c r="F97" s="58" t="s">
        <v>126</v>
      </c>
      <c r="G97" s="58" t="s">
        <v>184</v>
      </c>
      <c r="H97" s="58" t="s">
        <v>538</v>
      </c>
      <c r="I97" s="58">
        <v>20</v>
      </c>
      <c r="J97" s="58">
        <v>20</v>
      </c>
      <c r="K97" s="58">
        <v>20</v>
      </c>
      <c r="L97" s="58"/>
      <c r="M97" s="58"/>
      <c r="N97" s="58"/>
      <c r="O97" s="58"/>
      <c r="P97" s="58"/>
      <c r="Q97" s="58"/>
      <c r="R97" s="58"/>
      <c r="S97" s="58"/>
      <c r="T97" s="58"/>
      <c r="U97" s="58"/>
      <c r="V97" s="58"/>
      <c r="W97" s="58" t="s">
        <v>108</v>
      </c>
      <c r="X97" s="58" t="s">
        <v>109</v>
      </c>
      <c r="Y97" s="58" t="s">
        <v>128</v>
      </c>
      <c r="Z97" s="58" t="s">
        <v>109</v>
      </c>
      <c r="AA97" s="58" t="s">
        <v>109</v>
      </c>
      <c r="AB97" s="58" t="s">
        <v>128</v>
      </c>
      <c r="AC97" s="58">
        <v>125</v>
      </c>
      <c r="AD97" s="58">
        <v>416</v>
      </c>
      <c r="AE97" s="78">
        <v>1517</v>
      </c>
      <c r="AF97" s="58" t="s">
        <v>539</v>
      </c>
      <c r="AG97" s="58" t="s">
        <v>548</v>
      </c>
      <c r="AH97" s="58" t="s">
        <v>328</v>
      </c>
      <c r="AI97" s="58"/>
      <c r="AJ97" s="58"/>
      <c r="AK97" s="58"/>
      <c r="AL97" s="58"/>
      <c r="AM97" s="58"/>
      <c r="AN97" s="58"/>
      <c r="AO97" s="58" t="s">
        <v>109</v>
      </c>
    </row>
    <row r="98" s="9" customFormat="1" ht="65" customHeight="1" spans="1:41">
      <c r="A98" s="57" t="s">
        <v>179</v>
      </c>
      <c r="B98" s="58" t="s">
        <v>549</v>
      </c>
      <c r="C98" s="58" t="s">
        <v>550</v>
      </c>
      <c r="D98" s="58" t="s">
        <v>551</v>
      </c>
      <c r="E98" s="58" t="s">
        <v>552</v>
      </c>
      <c r="F98" s="58" t="s">
        <v>126</v>
      </c>
      <c r="G98" s="58" t="s">
        <v>184</v>
      </c>
      <c r="H98" s="58" t="s">
        <v>553</v>
      </c>
      <c r="I98" s="98">
        <v>30</v>
      </c>
      <c r="J98" s="58">
        <v>30</v>
      </c>
      <c r="K98" s="58">
        <v>30</v>
      </c>
      <c r="L98" s="68"/>
      <c r="M98" s="58"/>
      <c r="N98" s="58"/>
      <c r="O98" s="58"/>
      <c r="P98" s="58"/>
      <c r="Q98" s="58"/>
      <c r="R98" s="58"/>
      <c r="S98" s="58"/>
      <c r="T98" s="58"/>
      <c r="U98" s="58"/>
      <c r="V98" s="58"/>
      <c r="W98" s="58" t="s">
        <v>108</v>
      </c>
      <c r="X98" s="58" t="s">
        <v>109</v>
      </c>
      <c r="Y98" s="58" t="s">
        <v>109</v>
      </c>
      <c r="Z98" s="58" t="s">
        <v>109</v>
      </c>
      <c r="AA98" s="58" t="s">
        <v>109</v>
      </c>
      <c r="AB98" s="58" t="s">
        <v>128</v>
      </c>
      <c r="AC98" s="78">
        <v>68</v>
      </c>
      <c r="AD98" s="78">
        <v>266</v>
      </c>
      <c r="AE98" s="103">
        <v>1247</v>
      </c>
      <c r="AF98" s="58" t="s">
        <v>178</v>
      </c>
      <c r="AG98" s="58" t="s">
        <v>554</v>
      </c>
      <c r="AH98" s="58" t="s">
        <v>555</v>
      </c>
      <c r="AI98" s="58"/>
      <c r="AJ98" s="58"/>
      <c r="AK98" s="58"/>
      <c r="AL98" s="58"/>
      <c r="AM98" s="58"/>
      <c r="AN98" s="58"/>
      <c r="AO98" s="58" t="s">
        <v>109</v>
      </c>
    </row>
    <row r="99" s="10" customFormat="1" ht="79" customHeight="1" spans="1:41">
      <c r="A99" s="57" t="s">
        <v>179</v>
      </c>
      <c r="B99" s="58" t="s">
        <v>556</v>
      </c>
      <c r="C99" s="58" t="s">
        <v>557</v>
      </c>
      <c r="D99" s="58" t="s">
        <v>551</v>
      </c>
      <c r="E99" s="58" t="s">
        <v>558</v>
      </c>
      <c r="F99" s="58" t="s">
        <v>126</v>
      </c>
      <c r="G99" s="58" t="s">
        <v>184</v>
      </c>
      <c r="H99" s="58" t="s">
        <v>559</v>
      </c>
      <c r="I99" s="98">
        <v>20</v>
      </c>
      <c r="J99" s="58">
        <v>20</v>
      </c>
      <c r="K99" s="58">
        <v>20</v>
      </c>
      <c r="L99" s="58"/>
      <c r="M99" s="58"/>
      <c r="N99" s="58"/>
      <c r="O99" s="58"/>
      <c r="P99" s="58"/>
      <c r="Q99" s="58"/>
      <c r="R99" s="58"/>
      <c r="S99" s="58"/>
      <c r="T99" s="58"/>
      <c r="U99" s="58"/>
      <c r="V99" s="58"/>
      <c r="W99" s="58" t="s">
        <v>108</v>
      </c>
      <c r="X99" s="58" t="s">
        <v>109</v>
      </c>
      <c r="Y99" s="58" t="s">
        <v>109</v>
      </c>
      <c r="Z99" s="58" t="s">
        <v>109</v>
      </c>
      <c r="AA99" s="58" t="s">
        <v>109</v>
      </c>
      <c r="AB99" s="58" t="s">
        <v>128</v>
      </c>
      <c r="AC99" s="58">
        <v>121</v>
      </c>
      <c r="AD99" s="58">
        <v>387</v>
      </c>
      <c r="AE99" s="58">
        <v>1630</v>
      </c>
      <c r="AF99" s="58" t="s">
        <v>178</v>
      </c>
      <c r="AG99" s="58" t="s">
        <v>560</v>
      </c>
      <c r="AH99" s="58" t="s">
        <v>555</v>
      </c>
      <c r="AI99" s="58"/>
      <c r="AJ99" s="58"/>
      <c r="AK99" s="58"/>
      <c r="AL99" s="58"/>
      <c r="AM99" s="58"/>
      <c r="AN99" s="58"/>
      <c r="AO99" s="58" t="s">
        <v>109</v>
      </c>
    </row>
    <row r="100" s="11" customFormat="1" ht="65" customHeight="1" spans="1:41">
      <c r="A100" s="57" t="s">
        <v>179</v>
      </c>
      <c r="B100" s="58" t="s">
        <v>561</v>
      </c>
      <c r="C100" s="58" t="s">
        <v>562</v>
      </c>
      <c r="D100" s="58" t="s">
        <v>551</v>
      </c>
      <c r="E100" s="58" t="s">
        <v>563</v>
      </c>
      <c r="F100" s="58" t="s">
        <v>126</v>
      </c>
      <c r="G100" s="58" t="s">
        <v>184</v>
      </c>
      <c r="H100" s="58" t="s">
        <v>564</v>
      </c>
      <c r="I100" s="98">
        <v>20</v>
      </c>
      <c r="J100" s="58">
        <v>20</v>
      </c>
      <c r="K100" s="58">
        <v>20</v>
      </c>
      <c r="L100" s="58"/>
      <c r="M100" s="58"/>
      <c r="N100" s="58"/>
      <c r="O100" s="58"/>
      <c r="P100" s="58"/>
      <c r="Q100" s="58"/>
      <c r="R100" s="58"/>
      <c r="S100" s="58"/>
      <c r="T100" s="58"/>
      <c r="U100" s="58"/>
      <c r="V100" s="58"/>
      <c r="W100" s="58" t="s">
        <v>108</v>
      </c>
      <c r="X100" s="58" t="s">
        <v>109</v>
      </c>
      <c r="Y100" s="58" t="s">
        <v>109</v>
      </c>
      <c r="Z100" s="58" t="s">
        <v>109</v>
      </c>
      <c r="AA100" s="58" t="s">
        <v>109</v>
      </c>
      <c r="AB100" s="58" t="s">
        <v>128</v>
      </c>
      <c r="AC100" s="78">
        <v>169</v>
      </c>
      <c r="AD100" s="78">
        <v>624</v>
      </c>
      <c r="AE100" s="103">
        <v>1871</v>
      </c>
      <c r="AF100" s="58" t="s">
        <v>178</v>
      </c>
      <c r="AG100" s="58" t="s">
        <v>565</v>
      </c>
      <c r="AH100" s="58" t="s">
        <v>555</v>
      </c>
      <c r="AI100" s="58" t="s">
        <v>109</v>
      </c>
      <c r="AJ100" s="58"/>
      <c r="AK100" s="58"/>
      <c r="AL100" s="58"/>
      <c r="AM100" s="58"/>
      <c r="AN100" s="58"/>
      <c r="AO100" s="58" t="s">
        <v>109</v>
      </c>
    </row>
    <row r="101" s="9" customFormat="1" ht="65" customHeight="1" spans="1:41">
      <c r="A101" s="57" t="s">
        <v>179</v>
      </c>
      <c r="B101" s="59" t="s">
        <v>566</v>
      </c>
      <c r="C101" s="59" t="s">
        <v>567</v>
      </c>
      <c r="D101" s="58" t="s">
        <v>551</v>
      </c>
      <c r="E101" s="64" t="s">
        <v>568</v>
      </c>
      <c r="F101" s="58" t="s">
        <v>126</v>
      </c>
      <c r="G101" s="58" t="s">
        <v>184</v>
      </c>
      <c r="H101" s="58" t="s">
        <v>569</v>
      </c>
      <c r="I101" s="58">
        <f t="shared" ref="I101:I105" si="5">J101</f>
        <v>56.4264</v>
      </c>
      <c r="J101" s="58">
        <v>56.4264</v>
      </c>
      <c r="K101" s="58">
        <v>56.4264</v>
      </c>
      <c r="L101" s="58"/>
      <c r="M101" s="58"/>
      <c r="N101" s="58"/>
      <c r="O101" s="58"/>
      <c r="P101" s="58"/>
      <c r="Q101" s="58"/>
      <c r="R101" s="64"/>
      <c r="S101" s="58"/>
      <c r="T101" s="101"/>
      <c r="U101" s="58"/>
      <c r="V101" s="58"/>
      <c r="W101" s="58" t="s">
        <v>127</v>
      </c>
      <c r="X101" s="58" t="s">
        <v>109</v>
      </c>
      <c r="Y101" s="58" t="s">
        <v>128</v>
      </c>
      <c r="Z101" s="58" t="s">
        <v>109</v>
      </c>
      <c r="AA101" s="58" t="s">
        <v>109</v>
      </c>
      <c r="AB101" s="58" t="s">
        <v>128</v>
      </c>
      <c r="AC101" s="58">
        <v>153</v>
      </c>
      <c r="AD101" s="58">
        <v>583</v>
      </c>
      <c r="AE101" s="58">
        <v>2739</v>
      </c>
      <c r="AF101" s="58" t="s">
        <v>178</v>
      </c>
      <c r="AG101" s="58" t="s">
        <v>570</v>
      </c>
      <c r="AH101" s="58" t="s">
        <v>555</v>
      </c>
      <c r="AI101" s="58"/>
      <c r="AJ101" s="58"/>
      <c r="AK101" s="58"/>
      <c r="AL101" s="58"/>
      <c r="AM101" s="58"/>
      <c r="AN101" s="58"/>
      <c r="AO101" s="58" t="s">
        <v>109</v>
      </c>
    </row>
    <row r="102" s="9" customFormat="1" ht="65" customHeight="1" spans="1:41">
      <c r="A102" s="57" t="s">
        <v>179</v>
      </c>
      <c r="B102" s="59" t="s">
        <v>571</v>
      </c>
      <c r="C102" s="59" t="s">
        <v>572</v>
      </c>
      <c r="D102" s="58" t="s">
        <v>551</v>
      </c>
      <c r="E102" s="64" t="s">
        <v>558</v>
      </c>
      <c r="F102" s="58" t="s">
        <v>126</v>
      </c>
      <c r="G102" s="58" t="s">
        <v>184</v>
      </c>
      <c r="H102" s="58" t="s">
        <v>559</v>
      </c>
      <c r="I102" s="58">
        <f>J102</f>
        <v>9</v>
      </c>
      <c r="J102" s="58">
        <v>9</v>
      </c>
      <c r="K102" s="58">
        <v>9</v>
      </c>
      <c r="L102" s="58"/>
      <c r="M102" s="58"/>
      <c r="N102" s="58"/>
      <c r="O102" s="58"/>
      <c r="P102" s="58"/>
      <c r="Q102" s="58"/>
      <c r="R102" s="64"/>
      <c r="S102" s="58"/>
      <c r="T102" s="101"/>
      <c r="U102" s="58"/>
      <c r="V102" s="58"/>
      <c r="W102" s="58" t="s">
        <v>127</v>
      </c>
      <c r="X102" s="58" t="s">
        <v>109</v>
      </c>
      <c r="Y102" s="58" t="s">
        <v>128</v>
      </c>
      <c r="Z102" s="58" t="s">
        <v>109</v>
      </c>
      <c r="AA102" s="58" t="s">
        <v>109</v>
      </c>
      <c r="AB102" s="58" t="s">
        <v>128</v>
      </c>
      <c r="AC102" s="58">
        <v>121</v>
      </c>
      <c r="AD102" s="58">
        <v>387</v>
      </c>
      <c r="AE102" s="58">
        <v>1630</v>
      </c>
      <c r="AF102" s="58" t="s">
        <v>178</v>
      </c>
      <c r="AG102" s="58" t="s">
        <v>573</v>
      </c>
      <c r="AH102" s="58" t="s">
        <v>555</v>
      </c>
      <c r="AI102" s="58"/>
      <c r="AJ102" s="58"/>
      <c r="AK102" s="58"/>
      <c r="AL102" s="58"/>
      <c r="AM102" s="58"/>
      <c r="AN102" s="58"/>
      <c r="AO102" s="58" t="s">
        <v>109</v>
      </c>
    </row>
    <row r="103" s="9" customFormat="1" ht="65" customHeight="1" spans="1:41">
      <c r="A103" s="57" t="s">
        <v>179</v>
      </c>
      <c r="B103" s="59" t="s">
        <v>574</v>
      </c>
      <c r="C103" s="59" t="s">
        <v>575</v>
      </c>
      <c r="D103" s="58" t="s">
        <v>551</v>
      </c>
      <c r="E103" s="64" t="s">
        <v>576</v>
      </c>
      <c r="F103" s="58" t="s">
        <v>126</v>
      </c>
      <c r="G103" s="58" t="s">
        <v>184</v>
      </c>
      <c r="H103" s="58" t="s">
        <v>577</v>
      </c>
      <c r="I103" s="58">
        <f>J103</f>
        <v>64.8354</v>
      </c>
      <c r="J103" s="58">
        <v>64.8354</v>
      </c>
      <c r="K103" s="58">
        <v>64.8354</v>
      </c>
      <c r="L103" s="58"/>
      <c r="M103" s="58"/>
      <c r="N103" s="58"/>
      <c r="O103" s="58"/>
      <c r="P103" s="58"/>
      <c r="Q103" s="58"/>
      <c r="R103" s="64"/>
      <c r="S103" s="58"/>
      <c r="T103" s="101"/>
      <c r="U103" s="58"/>
      <c r="V103" s="58"/>
      <c r="W103" s="58" t="s">
        <v>127</v>
      </c>
      <c r="X103" s="58" t="s">
        <v>109</v>
      </c>
      <c r="Y103" s="58" t="s">
        <v>128</v>
      </c>
      <c r="Z103" s="58" t="s">
        <v>109</v>
      </c>
      <c r="AA103" s="58" t="s">
        <v>109</v>
      </c>
      <c r="AB103" s="58" t="s">
        <v>128</v>
      </c>
      <c r="AC103" s="58">
        <v>149</v>
      </c>
      <c r="AD103" s="58">
        <v>560</v>
      </c>
      <c r="AE103" s="58">
        <v>1607</v>
      </c>
      <c r="AF103" s="58" t="s">
        <v>178</v>
      </c>
      <c r="AG103" s="58" t="s">
        <v>573</v>
      </c>
      <c r="AH103" s="58" t="s">
        <v>555</v>
      </c>
      <c r="AI103" s="58"/>
      <c r="AJ103" s="58"/>
      <c r="AK103" s="58"/>
      <c r="AL103" s="58"/>
      <c r="AM103" s="58"/>
      <c r="AN103" s="58"/>
      <c r="AO103" s="58" t="s">
        <v>109</v>
      </c>
    </row>
    <row r="104" s="9" customFormat="1" ht="65" customHeight="1" spans="1:41">
      <c r="A104" s="57" t="s">
        <v>179</v>
      </c>
      <c r="B104" s="59" t="s">
        <v>578</v>
      </c>
      <c r="C104" s="90" t="s">
        <v>579</v>
      </c>
      <c r="D104" s="58" t="s">
        <v>551</v>
      </c>
      <c r="E104" s="64" t="s">
        <v>580</v>
      </c>
      <c r="F104" s="58" t="s">
        <v>126</v>
      </c>
      <c r="G104" s="58" t="s">
        <v>184</v>
      </c>
      <c r="H104" s="58" t="s">
        <v>581</v>
      </c>
      <c r="I104" s="58">
        <f>J104</f>
        <v>8.08</v>
      </c>
      <c r="J104" s="58">
        <v>8.08</v>
      </c>
      <c r="K104" s="58">
        <v>8.08</v>
      </c>
      <c r="L104" s="58"/>
      <c r="M104" s="58"/>
      <c r="N104" s="58"/>
      <c r="O104" s="58"/>
      <c r="P104" s="58"/>
      <c r="Q104" s="58"/>
      <c r="R104" s="64"/>
      <c r="S104" s="58"/>
      <c r="T104" s="101"/>
      <c r="U104" s="58"/>
      <c r="V104" s="58"/>
      <c r="W104" s="58" t="s">
        <v>127</v>
      </c>
      <c r="X104" s="58" t="s">
        <v>109</v>
      </c>
      <c r="Y104" s="58" t="s">
        <v>128</v>
      </c>
      <c r="Z104" s="58" t="s">
        <v>109</v>
      </c>
      <c r="AA104" s="58" t="s">
        <v>109</v>
      </c>
      <c r="AB104" s="58" t="s">
        <v>128</v>
      </c>
      <c r="AC104" s="58">
        <v>199</v>
      </c>
      <c r="AD104" s="58">
        <v>661</v>
      </c>
      <c r="AE104" s="58">
        <v>1708</v>
      </c>
      <c r="AF104" s="58" t="s">
        <v>178</v>
      </c>
      <c r="AG104" s="58" t="s">
        <v>573</v>
      </c>
      <c r="AH104" s="58" t="s">
        <v>555</v>
      </c>
      <c r="AI104" s="58"/>
      <c r="AJ104" s="58"/>
      <c r="AK104" s="58"/>
      <c r="AL104" s="58"/>
      <c r="AM104" s="58"/>
      <c r="AN104" s="58"/>
      <c r="AO104" s="58" t="s">
        <v>109</v>
      </c>
    </row>
    <row r="105" s="12" customFormat="1" ht="65" customHeight="1" spans="1:41">
      <c r="A105" s="57" t="s">
        <v>179</v>
      </c>
      <c r="B105" s="59" t="s">
        <v>582</v>
      </c>
      <c r="C105" s="59" t="s">
        <v>583</v>
      </c>
      <c r="D105" s="58" t="s">
        <v>551</v>
      </c>
      <c r="E105" s="64" t="s">
        <v>563</v>
      </c>
      <c r="F105" s="58" t="s">
        <v>126</v>
      </c>
      <c r="G105" s="58" t="s">
        <v>184</v>
      </c>
      <c r="H105" s="58" t="s">
        <v>564</v>
      </c>
      <c r="I105" s="58">
        <f>J105</f>
        <v>21.104</v>
      </c>
      <c r="J105" s="58">
        <v>21.104</v>
      </c>
      <c r="K105" s="58">
        <v>21.104</v>
      </c>
      <c r="L105" s="58"/>
      <c r="M105" s="58"/>
      <c r="N105" s="58"/>
      <c r="O105" s="58"/>
      <c r="P105" s="58"/>
      <c r="Q105" s="58"/>
      <c r="R105" s="64"/>
      <c r="S105" s="58"/>
      <c r="T105" s="101"/>
      <c r="U105" s="58"/>
      <c r="V105" s="58"/>
      <c r="W105" s="58" t="s">
        <v>127</v>
      </c>
      <c r="X105" s="58" t="s">
        <v>109</v>
      </c>
      <c r="Y105" s="58" t="s">
        <v>128</v>
      </c>
      <c r="Z105" s="58" t="s">
        <v>109</v>
      </c>
      <c r="AA105" s="58" t="s">
        <v>109</v>
      </c>
      <c r="AB105" s="58" t="s">
        <v>128</v>
      </c>
      <c r="AC105" s="58">
        <v>170</v>
      </c>
      <c r="AD105" s="58">
        <v>650</v>
      </c>
      <c r="AE105" s="58">
        <v>1871</v>
      </c>
      <c r="AF105" s="58" t="s">
        <v>178</v>
      </c>
      <c r="AG105" s="58" t="s">
        <v>573</v>
      </c>
      <c r="AH105" s="58" t="s">
        <v>555</v>
      </c>
      <c r="AI105" s="58"/>
      <c r="AJ105" s="58"/>
      <c r="AK105" s="58"/>
      <c r="AL105" s="58"/>
      <c r="AM105" s="58"/>
      <c r="AN105" s="58"/>
      <c r="AO105" s="58" t="s">
        <v>109</v>
      </c>
    </row>
    <row r="106" s="3" customFormat="1" ht="128" customHeight="1" spans="1:41">
      <c r="A106" s="57" t="s">
        <v>179</v>
      </c>
      <c r="B106" s="58" t="s">
        <v>584</v>
      </c>
      <c r="C106" s="58" t="s">
        <v>585</v>
      </c>
      <c r="D106" s="58" t="s">
        <v>551</v>
      </c>
      <c r="E106" s="58" t="s">
        <v>563</v>
      </c>
      <c r="F106" s="58" t="s">
        <v>126</v>
      </c>
      <c r="G106" s="58" t="s">
        <v>184</v>
      </c>
      <c r="H106" s="58" t="s">
        <v>564</v>
      </c>
      <c r="I106" s="98">
        <v>190</v>
      </c>
      <c r="J106" s="58">
        <v>190</v>
      </c>
      <c r="K106" s="73">
        <v>151</v>
      </c>
      <c r="L106" s="76">
        <v>39</v>
      </c>
      <c r="M106" s="58"/>
      <c r="N106" s="58"/>
      <c r="O106" s="58"/>
      <c r="P106" s="58"/>
      <c r="Q106" s="58"/>
      <c r="R106" s="58"/>
      <c r="S106" s="58"/>
      <c r="T106" s="58"/>
      <c r="U106" s="58"/>
      <c r="V106" s="58"/>
      <c r="W106" s="58" t="s">
        <v>108</v>
      </c>
      <c r="X106" s="58" t="s">
        <v>109</v>
      </c>
      <c r="Y106" s="58" t="s">
        <v>109</v>
      </c>
      <c r="Z106" s="58" t="s">
        <v>109</v>
      </c>
      <c r="AA106" s="58" t="s">
        <v>109</v>
      </c>
      <c r="AB106" s="58" t="s">
        <v>128</v>
      </c>
      <c r="AC106" s="78">
        <v>169</v>
      </c>
      <c r="AD106" s="78">
        <v>624</v>
      </c>
      <c r="AE106" s="103">
        <v>1871</v>
      </c>
      <c r="AF106" s="58" t="s">
        <v>178</v>
      </c>
      <c r="AG106" s="58" t="s">
        <v>586</v>
      </c>
      <c r="AH106" s="73" t="s">
        <v>587</v>
      </c>
      <c r="AI106" s="58" t="s">
        <v>109</v>
      </c>
      <c r="AJ106" s="58"/>
      <c r="AK106" s="58"/>
      <c r="AL106" s="58"/>
      <c r="AM106" s="58"/>
      <c r="AN106" s="58"/>
      <c r="AO106" s="58" t="s">
        <v>109</v>
      </c>
    </row>
    <row r="107" s="3" customFormat="1" ht="126" customHeight="1" spans="1:41">
      <c r="A107" s="57" t="s">
        <v>179</v>
      </c>
      <c r="B107" s="58" t="s">
        <v>588</v>
      </c>
      <c r="C107" s="58" t="s">
        <v>589</v>
      </c>
      <c r="D107" s="58" t="s">
        <v>551</v>
      </c>
      <c r="E107" s="58" t="s">
        <v>590</v>
      </c>
      <c r="F107" s="58" t="s">
        <v>126</v>
      </c>
      <c r="G107" s="58" t="s">
        <v>184</v>
      </c>
      <c r="H107" s="58" t="s">
        <v>591</v>
      </c>
      <c r="I107" s="98">
        <v>245</v>
      </c>
      <c r="J107" s="58">
        <v>245</v>
      </c>
      <c r="K107" s="73">
        <v>195</v>
      </c>
      <c r="L107" s="76">
        <v>50</v>
      </c>
      <c r="M107" s="58"/>
      <c r="N107" s="58"/>
      <c r="O107" s="58"/>
      <c r="P107" s="58"/>
      <c r="Q107" s="58"/>
      <c r="R107" s="58"/>
      <c r="S107" s="58"/>
      <c r="T107" s="58"/>
      <c r="U107" s="58"/>
      <c r="V107" s="58"/>
      <c r="W107" s="58" t="s">
        <v>108</v>
      </c>
      <c r="X107" s="58" t="s">
        <v>109</v>
      </c>
      <c r="Y107" s="58" t="s">
        <v>109</v>
      </c>
      <c r="Z107" s="58" t="s">
        <v>109</v>
      </c>
      <c r="AA107" s="58" t="s">
        <v>109</v>
      </c>
      <c r="AB107" s="58" t="s">
        <v>128</v>
      </c>
      <c r="AC107" s="78">
        <v>116</v>
      </c>
      <c r="AD107" s="78">
        <v>412</v>
      </c>
      <c r="AE107" s="64">
        <v>1646</v>
      </c>
      <c r="AF107" s="58" t="s">
        <v>178</v>
      </c>
      <c r="AG107" s="58" t="s">
        <v>586</v>
      </c>
      <c r="AH107" s="73" t="s">
        <v>587</v>
      </c>
      <c r="AI107" s="58" t="s">
        <v>109</v>
      </c>
      <c r="AJ107" s="58"/>
      <c r="AK107" s="58"/>
      <c r="AL107" s="58"/>
      <c r="AM107" s="58"/>
      <c r="AN107" s="58"/>
      <c r="AO107" s="58" t="s">
        <v>109</v>
      </c>
    </row>
    <row r="108" s="3" customFormat="1" ht="126" customHeight="1" spans="1:41">
      <c r="A108" s="57" t="s">
        <v>179</v>
      </c>
      <c r="B108" s="58" t="s">
        <v>592</v>
      </c>
      <c r="C108" s="58" t="s">
        <v>593</v>
      </c>
      <c r="D108" s="58" t="s">
        <v>551</v>
      </c>
      <c r="E108" s="58" t="s">
        <v>568</v>
      </c>
      <c r="F108" s="58" t="s">
        <v>126</v>
      </c>
      <c r="G108" s="58" t="s">
        <v>184</v>
      </c>
      <c r="H108" s="58" t="s">
        <v>569</v>
      </c>
      <c r="I108" s="98">
        <v>122</v>
      </c>
      <c r="J108" s="58">
        <v>122</v>
      </c>
      <c r="K108" s="73">
        <v>97</v>
      </c>
      <c r="L108" s="76">
        <v>25</v>
      </c>
      <c r="M108" s="58"/>
      <c r="N108" s="58"/>
      <c r="O108" s="58"/>
      <c r="P108" s="58"/>
      <c r="Q108" s="58"/>
      <c r="R108" s="58"/>
      <c r="S108" s="58"/>
      <c r="T108" s="58"/>
      <c r="U108" s="58"/>
      <c r="V108" s="58"/>
      <c r="W108" s="58" t="s">
        <v>108</v>
      </c>
      <c r="X108" s="58" t="s">
        <v>109</v>
      </c>
      <c r="Y108" s="58" t="s">
        <v>109</v>
      </c>
      <c r="Z108" s="58" t="s">
        <v>109</v>
      </c>
      <c r="AA108" s="58" t="s">
        <v>109</v>
      </c>
      <c r="AB108" s="58" t="s">
        <v>128</v>
      </c>
      <c r="AC108" s="78">
        <v>153</v>
      </c>
      <c r="AD108" s="78">
        <v>583</v>
      </c>
      <c r="AE108" s="64">
        <v>2739</v>
      </c>
      <c r="AF108" s="58" t="s">
        <v>178</v>
      </c>
      <c r="AG108" s="58" t="s">
        <v>586</v>
      </c>
      <c r="AH108" s="73" t="s">
        <v>587</v>
      </c>
      <c r="AI108" s="58" t="s">
        <v>109</v>
      </c>
      <c r="AJ108" s="58"/>
      <c r="AK108" s="58"/>
      <c r="AL108" s="58"/>
      <c r="AM108" s="58"/>
      <c r="AN108" s="58"/>
      <c r="AO108" s="58" t="s">
        <v>109</v>
      </c>
    </row>
    <row r="109" s="3" customFormat="1" ht="65" customHeight="1" spans="1:41">
      <c r="A109" s="57" t="s">
        <v>179</v>
      </c>
      <c r="B109" s="58" t="s">
        <v>594</v>
      </c>
      <c r="C109" s="58" t="s">
        <v>595</v>
      </c>
      <c r="D109" s="58" t="s">
        <v>551</v>
      </c>
      <c r="E109" s="58" t="s">
        <v>563</v>
      </c>
      <c r="F109" s="58" t="s">
        <v>126</v>
      </c>
      <c r="G109" s="58" t="s">
        <v>184</v>
      </c>
      <c r="H109" s="58" t="s">
        <v>564</v>
      </c>
      <c r="I109" s="98">
        <v>99</v>
      </c>
      <c r="J109" s="58">
        <v>99</v>
      </c>
      <c r="K109" s="58">
        <v>99</v>
      </c>
      <c r="L109" s="76"/>
      <c r="M109" s="58"/>
      <c r="N109" s="58"/>
      <c r="O109" s="58"/>
      <c r="P109" s="58"/>
      <c r="Q109" s="58"/>
      <c r="R109" s="58"/>
      <c r="S109" s="58"/>
      <c r="T109" s="58"/>
      <c r="U109" s="58"/>
      <c r="V109" s="58"/>
      <c r="W109" s="58" t="s">
        <v>108</v>
      </c>
      <c r="X109" s="58" t="s">
        <v>109</v>
      </c>
      <c r="Y109" s="58" t="s">
        <v>109</v>
      </c>
      <c r="Z109" s="58" t="s">
        <v>109</v>
      </c>
      <c r="AA109" s="58" t="s">
        <v>109</v>
      </c>
      <c r="AB109" s="58" t="s">
        <v>128</v>
      </c>
      <c r="AC109" s="78">
        <v>169</v>
      </c>
      <c r="AD109" s="78">
        <v>624</v>
      </c>
      <c r="AE109" s="103">
        <v>1871</v>
      </c>
      <c r="AF109" s="58" t="s">
        <v>178</v>
      </c>
      <c r="AG109" s="58" t="s">
        <v>596</v>
      </c>
      <c r="AH109" s="58" t="s">
        <v>597</v>
      </c>
      <c r="AI109" s="58" t="s">
        <v>109</v>
      </c>
      <c r="AJ109" s="58"/>
      <c r="AK109" s="58"/>
      <c r="AL109" s="58"/>
      <c r="AM109" s="58"/>
      <c r="AN109" s="58"/>
      <c r="AO109" s="58" t="s">
        <v>109</v>
      </c>
    </row>
    <row r="110" s="3" customFormat="1" ht="65" customHeight="1" spans="1:41">
      <c r="A110" s="57" t="s">
        <v>179</v>
      </c>
      <c r="B110" s="58" t="s">
        <v>598</v>
      </c>
      <c r="C110" s="58" t="s">
        <v>599</v>
      </c>
      <c r="D110" s="58" t="s">
        <v>551</v>
      </c>
      <c r="E110" s="58" t="s">
        <v>590</v>
      </c>
      <c r="F110" s="58" t="s">
        <v>126</v>
      </c>
      <c r="G110" s="58" t="s">
        <v>184</v>
      </c>
      <c r="H110" s="58" t="s">
        <v>591</v>
      </c>
      <c r="I110" s="99">
        <v>95.0782</v>
      </c>
      <c r="J110" s="58">
        <v>95.0782</v>
      </c>
      <c r="K110" s="58">
        <v>95.0782</v>
      </c>
      <c r="L110" s="76"/>
      <c r="M110" s="58"/>
      <c r="N110" s="58"/>
      <c r="O110" s="58"/>
      <c r="P110" s="58"/>
      <c r="Q110" s="58"/>
      <c r="R110" s="58"/>
      <c r="S110" s="58"/>
      <c r="T110" s="58"/>
      <c r="U110" s="58"/>
      <c r="V110" s="58"/>
      <c r="W110" s="58" t="s">
        <v>108</v>
      </c>
      <c r="X110" s="58" t="s">
        <v>109</v>
      </c>
      <c r="Y110" s="58" t="s">
        <v>109</v>
      </c>
      <c r="Z110" s="58" t="s">
        <v>109</v>
      </c>
      <c r="AA110" s="58" t="s">
        <v>109</v>
      </c>
      <c r="AB110" s="58" t="s">
        <v>128</v>
      </c>
      <c r="AC110" s="78">
        <v>116</v>
      </c>
      <c r="AD110" s="78">
        <v>412</v>
      </c>
      <c r="AE110" s="64">
        <v>1646</v>
      </c>
      <c r="AF110" s="58" t="s">
        <v>178</v>
      </c>
      <c r="AG110" s="58" t="s">
        <v>600</v>
      </c>
      <c r="AH110" s="58" t="s">
        <v>601</v>
      </c>
      <c r="AI110" s="58" t="s">
        <v>109</v>
      </c>
      <c r="AJ110" s="58"/>
      <c r="AK110" s="58"/>
      <c r="AL110" s="58"/>
      <c r="AM110" s="58"/>
      <c r="AN110" s="58"/>
      <c r="AO110" s="58" t="s">
        <v>109</v>
      </c>
    </row>
    <row r="111" s="3" customFormat="1" ht="65" customHeight="1" spans="1:41">
      <c r="A111" s="57" t="s">
        <v>179</v>
      </c>
      <c r="B111" s="58" t="s">
        <v>602</v>
      </c>
      <c r="C111" s="58" t="s">
        <v>603</v>
      </c>
      <c r="D111" s="58" t="s">
        <v>551</v>
      </c>
      <c r="E111" s="58" t="s">
        <v>568</v>
      </c>
      <c r="F111" s="58" t="s">
        <v>126</v>
      </c>
      <c r="G111" s="58" t="s">
        <v>184</v>
      </c>
      <c r="H111" s="58" t="s">
        <v>569</v>
      </c>
      <c r="I111" s="98">
        <v>12</v>
      </c>
      <c r="J111" s="58">
        <v>12</v>
      </c>
      <c r="K111" s="58">
        <v>12</v>
      </c>
      <c r="L111" s="76"/>
      <c r="M111" s="58"/>
      <c r="N111" s="58"/>
      <c r="O111" s="58"/>
      <c r="P111" s="58"/>
      <c r="Q111" s="58"/>
      <c r="R111" s="58"/>
      <c r="S111" s="58"/>
      <c r="T111" s="58"/>
      <c r="U111" s="58"/>
      <c r="V111" s="58"/>
      <c r="W111" s="58" t="s">
        <v>108</v>
      </c>
      <c r="X111" s="58" t="s">
        <v>109</v>
      </c>
      <c r="Y111" s="58" t="s">
        <v>109</v>
      </c>
      <c r="Z111" s="58" t="s">
        <v>109</v>
      </c>
      <c r="AA111" s="58" t="s">
        <v>109</v>
      </c>
      <c r="AB111" s="58" t="s">
        <v>128</v>
      </c>
      <c r="AC111" s="78">
        <v>153</v>
      </c>
      <c r="AD111" s="78">
        <v>583</v>
      </c>
      <c r="AE111" s="64">
        <v>2739</v>
      </c>
      <c r="AF111" s="58" t="s">
        <v>178</v>
      </c>
      <c r="AG111" s="58" t="s">
        <v>604</v>
      </c>
      <c r="AH111" s="58" t="s">
        <v>597</v>
      </c>
      <c r="AI111" s="58" t="s">
        <v>109</v>
      </c>
      <c r="AJ111" s="58"/>
      <c r="AK111" s="58"/>
      <c r="AL111" s="58"/>
      <c r="AM111" s="58"/>
      <c r="AN111" s="58"/>
      <c r="AO111" s="58" t="s">
        <v>109</v>
      </c>
    </row>
    <row r="112" s="3" customFormat="1" ht="65" customHeight="1" spans="1:41">
      <c r="A112" s="57" t="s">
        <v>179</v>
      </c>
      <c r="B112" s="67" t="s">
        <v>605</v>
      </c>
      <c r="C112" s="58" t="s">
        <v>233</v>
      </c>
      <c r="D112" s="58" t="s">
        <v>551</v>
      </c>
      <c r="E112" s="58" t="s">
        <v>558</v>
      </c>
      <c r="F112" s="58" t="s">
        <v>126</v>
      </c>
      <c r="G112" s="58" t="s">
        <v>184</v>
      </c>
      <c r="H112" s="58" t="s">
        <v>559</v>
      </c>
      <c r="I112" s="98">
        <v>23</v>
      </c>
      <c r="J112" s="58">
        <v>23</v>
      </c>
      <c r="K112" s="58">
        <v>23</v>
      </c>
      <c r="L112" s="76"/>
      <c r="M112" s="58"/>
      <c r="N112" s="58"/>
      <c r="O112" s="58"/>
      <c r="P112" s="58"/>
      <c r="Q112" s="58"/>
      <c r="R112" s="58"/>
      <c r="S112" s="58"/>
      <c r="T112" s="58"/>
      <c r="U112" s="58"/>
      <c r="V112" s="58"/>
      <c r="W112" s="58" t="s">
        <v>108</v>
      </c>
      <c r="X112" s="58" t="s">
        <v>109</v>
      </c>
      <c r="Y112" s="58" t="s">
        <v>109</v>
      </c>
      <c r="Z112" s="58" t="s">
        <v>109</v>
      </c>
      <c r="AA112" s="58" t="s">
        <v>109</v>
      </c>
      <c r="AB112" s="58" t="s">
        <v>128</v>
      </c>
      <c r="AC112" s="58">
        <v>121</v>
      </c>
      <c r="AD112" s="58">
        <v>387</v>
      </c>
      <c r="AE112" s="64">
        <v>1630</v>
      </c>
      <c r="AF112" s="58" t="s">
        <v>178</v>
      </c>
      <c r="AG112" s="58" t="s">
        <v>606</v>
      </c>
      <c r="AH112" s="58" t="s">
        <v>597</v>
      </c>
      <c r="AI112" s="58" t="s">
        <v>109</v>
      </c>
      <c r="AJ112" s="58"/>
      <c r="AK112" s="58"/>
      <c r="AL112" s="58"/>
      <c r="AM112" s="58"/>
      <c r="AN112" s="58"/>
      <c r="AO112" s="58" t="s">
        <v>109</v>
      </c>
    </row>
    <row r="113" s="12" customFormat="1" ht="65" customHeight="1" spans="1:41">
      <c r="A113" s="57" t="s">
        <v>179</v>
      </c>
      <c r="B113" s="67" t="s">
        <v>607</v>
      </c>
      <c r="C113" s="58" t="s">
        <v>608</v>
      </c>
      <c r="D113" s="58" t="s">
        <v>551</v>
      </c>
      <c r="E113" s="58" t="s">
        <v>576</v>
      </c>
      <c r="F113" s="58" t="s">
        <v>126</v>
      </c>
      <c r="G113" s="58" t="s">
        <v>184</v>
      </c>
      <c r="H113" s="58" t="s">
        <v>577</v>
      </c>
      <c r="I113" s="98">
        <v>35</v>
      </c>
      <c r="J113" s="58">
        <v>35</v>
      </c>
      <c r="K113" s="58"/>
      <c r="L113" s="58">
        <v>35</v>
      </c>
      <c r="M113" s="58"/>
      <c r="N113" s="58"/>
      <c r="O113" s="58"/>
      <c r="P113" s="58"/>
      <c r="Q113" s="58"/>
      <c r="R113" s="58"/>
      <c r="S113" s="58"/>
      <c r="T113" s="58"/>
      <c r="U113" s="58"/>
      <c r="V113" s="58"/>
      <c r="W113" s="58" t="s">
        <v>108</v>
      </c>
      <c r="X113" s="58" t="s">
        <v>109</v>
      </c>
      <c r="Y113" s="58" t="s">
        <v>109</v>
      </c>
      <c r="Z113" s="58" t="s">
        <v>109</v>
      </c>
      <c r="AA113" s="58" t="s">
        <v>109</v>
      </c>
      <c r="AB113" s="58" t="s">
        <v>128</v>
      </c>
      <c r="AC113" s="58">
        <v>149</v>
      </c>
      <c r="AD113" s="58">
        <v>560</v>
      </c>
      <c r="AE113" s="64">
        <v>1607</v>
      </c>
      <c r="AF113" s="58" t="s">
        <v>178</v>
      </c>
      <c r="AG113" s="58" t="s">
        <v>609</v>
      </c>
      <c r="AH113" s="58" t="s">
        <v>597</v>
      </c>
      <c r="AI113" s="58"/>
      <c r="AJ113" s="58"/>
      <c r="AK113" s="58"/>
      <c r="AL113" s="58"/>
      <c r="AM113" s="58"/>
      <c r="AN113" s="58"/>
      <c r="AO113" s="58" t="s">
        <v>109</v>
      </c>
    </row>
    <row r="114" s="12" customFormat="1" ht="65" customHeight="1" spans="1:41">
      <c r="A114" s="57" t="s">
        <v>179</v>
      </c>
      <c r="B114" s="58" t="s">
        <v>610</v>
      </c>
      <c r="C114" s="58" t="s">
        <v>611</v>
      </c>
      <c r="D114" s="58" t="s">
        <v>551</v>
      </c>
      <c r="E114" s="58" t="s">
        <v>612</v>
      </c>
      <c r="F114" s="58" t="s">
        <v>126</v>
      </c>
      <c r="G114" s="58" t="s">
        <v>184</v>
      </c>
      <c r="H114" s="58" t="s">
        <v>613</v>
      </c>
      <c r="I114" s="98">
        <v>35</v>
      </c>
      <c r="J114" s="58">
        <v>35</v>
      </c>
      <c r="K114" s="58"/>
      <c r="L114" s="58">
        <v>35</v>
      </c>
      <c r="M114" s="58"/>
      <c r="N114" s="58"/>
      <c r="O114" s="58"/>
      <c r="P114" s="58"/>
      <c r="Q114" s="58"/>
      <c r="R114" s="58"/>
      <c r="S114" s="58"/>
      <c r="T114" s="58"/>
      <c r="U114" s="58"/>
      <c r="V114" s="58"/>
      <c r="W114" s="58" t="s">
        <v>108</v>
      </c>
      <c r="X114" s="58" t="s">
        <v>109</v>
      </c>
      <c r="Y114" s="58" t="s">
        <v>109</v>
      </c>
      <c r="Z114" s="58" t="s">
        <v>109</v>
      </c>
      <c r="AA114" s="58" t="s">
        <v>109</v>
      </c>
      <c r="AB114" s="58" t="s">
        <v>128</v>
      </c>
      <c r="AC114" s="78">
        <v>187</v>
      </c>
      <c r="AD114" s="78">
        <v>645</v>
      </c>
      <c r="AE114" s="64">
        <v>2070</v>
      </c>
      <c r="AF114" s="58" t="s">
        <v>178</v>
      </c>
      <c r="AG114" s="58" t="s">
        <v>609</v>
      </c>
      <c r="AH114" s="58" t="s">
        <v>597</v>
      </c>
      <c r="AI114" s="58"/>
      <c r="AJ114" s="58"/>
      <c r="AK114" s="58"/>
      <c r="AL114" s="58"/>
      <c r="AM114" s="58"/>
      <c r="AN114" s="58"/>
      <c r="AO114" s="58" t="s">
        <v>109</v>
      </c>
    </row>
    <row r="115" s="3" customFormat="1" ht="65" customHeight="1" spans="1:41">
      <c r="A115" s="57" t="s">
        <v>179</v>
      </c>
      <c r="B115" s="59" t="s">
        <v>614</v>
      </c>
      <c r="C115" s="59" t="s">
        <v>615</v>
      </c>
      <c r="D115" s="64" t="s">
        <v>142</v>
      </c>
      <c r="E115" s="64" t="s">
        <v>616</v>
      </c>
      <c r="F115" s="58" t="s">
        <v>126</v>
      </c>
      <c r="G115" s="58" t="s">
        <v>184</v>
      </c>
      <c r="H115" s="58" t="s">
        <v>617</v>
      </c>
      <c r="I115" s="58">
        <v>72.568</v>
      </c>
      <c r="J115" s="58">
        <v>72.568</v>
      </c>
      <c r="K115" s="58">
        <v>72.568</v>
      </c>
      <c r="L115" s="58"/>
      <c r="M115" s="58"/>
      <c r="N115" s="58"/>
      <c r="O115" s="58"/>
      <c r="P115" s="58"/>
      <c r="Q115" s="58"/>
      <c r="R115" s="58"/>
      <c r="S115" s="58"/>
      <c r="T115" s="58"/>
      <c r="U115" s="58"/>
      <c r="V115" s="58"/>
      <c r="W115" s="58" t="s">
        <v>108</v>
      </c>
      <c r="X115" s="58" t="s">
        <v>109</v>
      </c>
      <c r="Y115" s="58" t="s">
        <v>128</v>
      </c>
      <c r="Z115" s="58" t="s">
        <v>109</v>
      </c>
      <c r="AA115" s="58" t="s">
        <v>109</v>
      </c>
      <c r="AB115" s="58" t="s">
        <v>128</v>
      </c>
      <c r="AC115" s="64">
        <v>31</v>
      </c>
      <c r="AD115" s="64">
        <v>138</v>
      </c>
      <c r="AE115" s="64">
        <v>138</v>
      </c>
      <c r="AF115" s="58" t="s">
        <v>178</v>
      </c>
      <c r="AG115" s="90" t="s">
        <v>618</v>
      </c>
      <c r="AH115" s="58" t="s">
        <v>328</v>
      </c>
      <c r="AI115" s="58" t="s">
        <v>109</v>
      </c>
      <c r="AJ115" s="58"/>
      <c r="AK115" s="58"/>
      <c r="AL115" s="58"/>
      <c r="AM115" s="58"/>
      <c r="AN115" s="58"/>
      <c r="AO115" s="58" t="s">
        <v>109</v>
      </c>
    </row>
    <row r="116" s="3" customFormat="1" ht="65" customHeight="1" spans="1:41">
      <c r="A116" s="57" t="s">
        <v>179</v>
      </c>
      <c r="B116" s="59" t="s">
        <v>619</v>
      </c>
      <c r="C116" s="59" t="s">
        <v>620</v>
      </c>
      <c r="D116" s="64" t="s">
        <v>142</v>
      </c>
      <c r="E116" s="64" t="s">
        <v>621</v>
      </c>
      <c r="F116" s="58" t="s">
        <v>126</v>
      </c>
      <c r="G116" s="58" t="s">
        <v>184</v>
      </c>
      <c r="H116" s="58" t="s">
        <v>622</v>
      </c>
      <c r="I116" s="58">
        <v>33.952</v>
      </c>
      <c r="J116" s="58">
        <v>33.952</v>
      </c>
      <c r="K116" s="58">
        <v>33.952</v>
      </c>
      <c r="L116" s="58"/>
      <c r="M116" s="58"/>
      <c r="N116" s="58"/>
      <c r="O116" s="58"/>
      <c r="P116" s="58"/>
      <c r="Q116" s="58"/>
      <c r="R116" s="58"/>
      <c r="S116" s="58"/>
      <c r="T116" s="58"/>
      <c r="U116" s="58"/>
      <c r="V116" s="58"/>
      <c r="W116" s="58" t="s">
        <v>108</v>
      </c>
      <c r="X116" s="58" t="s">
        <v>109</v>
      </c>
      <c r="Y116" s="58" t="s">
        <v>128</v>
      </c>
      <c r="Z116" s="58" t="s">
        <v>109</v>
      </c>
      <c r="AA116" s="58" t="s">
        <v>109</v>
      </c>
      <c r="AB116" s="58" t="s">
        <v>128</v>
      </c>
      <c r="AC116" s="64">
        <v>30</v>
      </c>
      <c r="AD116" s="64">
        <v>119</v>
      </c>
      <c r="AE116" s="64">
        <v>119</v>
      </c>
      <c r="AF116" s="58" t="s">
        <v>178</v>
      </c>
      <c r="AG116" s="90" t="s">
        <v>618</v>
      </c>
      <c r="AH116" s="58" t="s">
        <v>328</v>
      </c>
      <c r="AI116" s="58" t="s">
        <v>109</v>
      </c>
      <c r="AJ116" s="58"/>
      <c r="AK116" s="58"/>
      <c r="AL116" s="58"/>
      <c r="AM116" s="58"/>
      <c r="AN116" s="58"/>
      <c r="AO116" s="58" t="s">
        <v>109</v>
      </c>
    </row>
    <row r="117" s="3" customFormat="1" ht="65" customHeight="1" spans="1:41">
      <c r="A117" s="57" t="s">
        <v>179</v>
      </c>
      <c r="B117" s="59" t="s">
        <v>623</v>
      </c>
      <c r="C117" s="59" t="s">
        <v>624</v>
      </c>
      <c r="D117" s="64" t="s">
        <v>142</v>
      </c>
      <c r="E117" s="64" t="s">
        <v>148</v>
      </c>
      <c r="F117" s="58" t="s">
        <v>126</v>
      </c>
      <c r="G117" s="58" t="s">
        <v>184</v>
      </c>
      <c r="H117" s="58" t="s">
        <v>149</v>
      </c>
      <c r="I117" s="58">
        <v>19.6</v>
      </c>
      <c r="J117" s="58">
        <v>19.6</v>
      </c>
      <c r="K117" s="58">
        <v>19.6</v>
      </c>
      <c r="L117" s="58"/>
      <c r="M117" s="58"/>
      <c r="N117" s="58"/>
      <c r="O117" s="58"/>
      <c r="P117" s="58"/>
      <c r="Q117" s="58"/>
      <c r="R117" s="58"/>
      <c r="S117" s="58"/>
      <c r="T117" s="58"/>
      <c r="U117" s="58"/>
      <c r="V117" s="58"/>
      <c r="W117" s="58" t="s">
        <v>108</v>
      </c>
      <c r="X117" s="58" t="s">
        <v>109</v>
      </c>
      <c r="Y117" s="58" t="s">
        <v>128</v>
      </c>
      <c r="Z117" s="58" t="s">
        <v>109</v>
      </c>
      <c r="AA117" s="58" t="s">
        <v>109</v>
      </c>
      <c r="AB117" s="58" t="s">
        <v>128</v>
      </c>
      <c r="AC117" s="64">
        <v>23</v>
      </c>
      <c r="AD117" s="64">
        <v>94</v>
      </c>
      <c r="AE117" s="64">
        <v>94</v>
      </c>
      <c r="AF117" s="58" t="s">
        <v>178</v>
      </c>
      <c r="AG117" s="90" t="s">
        <v>618</v>
      </c>
      <c r="AH117" s="58" t="s">
        <v>328</v>
      </c>
      <c r="AI117" s="58" t="s">
        <v>109</v>
      </c>
      <c r="AJ117" s="58"/>
      <c r="AK117" s="58"/>
      <c r="AL117" s="58"/>
      <c r="AM117" s="58"/>
      <c r="AN117" s="58"/>
      <c r="AO117" s="58" t="s">
        <v>109</v>
      </c>
    </row>
    <row r="118" s="3" customFormat="1" ht="122" customHeight="1" spans="1:41">
      <c r="A118" s="57" t="s">
        <v>179</v>
      </c>
      <c r="B118" s="91" t="s">
        <v>625</v>
      </c>
      <c r="C118" s="83" t="s">
        <v>626</v>
      </c>
      <c r="D118" s="83" t="s">
        <v>142</v>
      </c>
      <c r="E118" s="83" t="s">
        <v>616</v>
      </c>
      <c r="F118" s="83" t="s">
        <v>126</v>
      </c>
      <c r="G118" s="83" t="s">
        <v>184</v>
      </c>
      <c r="H118" s="83" t="s">
        <v>617</v>
      </c>
      <c r="I118" s="83">
        <v>133.47</v>
      </c>
      <c r="J118" s="83">
        <v>113</v>
      </c>
      <c r="K118" s="83">
        <v>86</v>
      </c>
      <c r="L118" s="83">
        <v>27</v>
      </c>
      <c r="M118" s="83"/>
      <c r="N118" s="83"/>
      <c r="O118" s="83">
        <v>20.47</v>
      </c>
      <c r="P118" s="83"/>
      <c r="Q118" s="83"/>
      <c r="R118" s="83"/>
      <c r="S118" s="83"/>
      <c r="T118" s="83"/>
      <c r="U118" s="83"/>
      <c r="V118" s="83"/>
      <c r="W118" s="83" t="s">
        <v>108</v>
      </c>
      <c r="X118" s="83" t="s">
        <v>109</v>
      </c>
      <c r="Y118" s="83" t="s">
        <v>128</v>
      </c>
      <c r="Z118" s="83" t="s">
        <v>109</v>
      </c>
      <c r="AA118" s="83" t="s">
        <v>109</v>
      </c>
      <c r="AB118" s="83" t="s">
        <v>128</v>
      </c>
      <c r="AC118" s="74">
        <v>28</v>
      </c>
      <c r="AD118" s="74">
        <v>132</v>
      </c>
      <c r="AE118" s="74">
        <v>132</v>
      </c>
      <c r="AF118" s="83" t="s">
        <v>178</v>
      </c>
      <c r="AG118" s="107" t="s">
        <v>618</v>
      </c>
      <c r="AH118" s="83" t="s">
        <v>627</v>
      </c>
      <c r="AI118" s="108" t="s">
        <v>109</v>
      </c>
      <c r="AJ118" s="58"/>
      <c r="AK118" s="58"/>
      <c r="AL118" s="58"/>
      <c r="AM118" s="58"/>
      <c r="AN118" s="58"/>
      <c r="AO118" s="58" t="s">
        <v>109</v>
      </c>
    </row>
    <row r="119" s="3" customFormat="1" ht="103" customHeight="1" spans="1:41">
      <c r="A119" s="57" t="s">
        <v>179</v>
      </c>
      <c r="B119" s="92" t="s">
        <v>628</v>
      </c>
      <c r="C119" s="93" t="s">
        <v>629</v>
      </c>
      <c r="D119" s="93" t="s">
        <v>142</v>
      </c>
      <c r="E119" s="93" t="s">
        <v>621</v>
      </c>
      <c r="F119" s="93" t="s">
        <v>126</v>
      </c>
      <c r="G119" s="93" t="s">
        <v>184</v>
      </c>
      <c r="H119" s="93" t="s">
        <v>622</v>
      </c>
      <c r="I119" s="93">
        <v>190</v>
      </c>
      <c r="J119" s="93">
        <v>190</v>
      </c>
      <c r="K119" s="93">
        <v>150</v>
      </c>
      <c r="L119" s="93">
        <v>40</v>
      </c>
      <c r="M119" s="93"/>
      <c r="N119" s="93"/>
      <c r="O119" s="93"/>
      <c r="P119" s="93"/>
      <c r="Q119" s="93"/>
      <c r="R119" s="93"/>
      <c r="S119" s="93"/>
      <c r="T119" s="93"/>
      <c r="U119" s="93"/>
      <c r="V119" s="93"/>
      <c r="W119" s="93" t="s">
        <v>108</v>
      </c>
      <c r="X119" s="93" t="s">
        <v>109</v>
      </c>
      <c r="Y119" s="93" t="s">
        <v>128</v>
      </c>
      <c r="Z119" s="93" t="s">
        <v>109</v>
      </c>
      <c r="AA119" s="93" t="s">
        <v>109</v>
      </c>
      <c r="AB119" s="93" t="s">
        <v>128</v>
      </c>
      <c r="AC119" s="104">
        <v>28</v>
      </c>
      <c r="AD119" s="104">
        <v>107</v>
      </c>
      <c r="AE119" s="104">
        <v>107</v>
      </c>
      <c r="AF119" s="93" t="s">
        <v>178</v>
      </c>
      <c r="AG119" s="109" t="s">
        <v>618</v>
      </c>
      <c r="AH119" s="110" t="s">
        <v>587</v>
      </c>
      <c r="AI119" s="111" t="s">
        <v>109</v>
      </c>
      <c r="AJ119" s="58"/>
      <c r="AK119" s="58"/>
      <c r="AL119" s="58"/>
      <c r="AM119" s="58"/>
      <c r="AN119" s="58"/>
      <c r="AO119" s="58" t="s">
        <v>109</v>
      </c>
    </row>
    <row r="120" s="3" customFormat="1" ht="103" customHeight="1" spans="1:41">
      <c r="A120" s="57" t="s">
        <v>179</v>
      </c>
      <c r="B120" s="59" t="s">
        <v>630</v>
      </c>
      <c r="C120" s="58" t="s">
        <v>631</v>
      </c>
      <c r="D120" s="58" t="s">
        <v>142</v>
      </c>
      <c r="E120" s="58" t="s">
        <v>148</v>
      </c>
      <c r="F120" s="58" t="s">
        <v>126</v>
      </c>
      <c r="G120" s="58" t="s">
        <v>184</v>
      </c>
      <c r="H120" s="58" t="s">
        <v>149</v>
      </c>
      <c r="I120" s="58">
        <v>188</v>
      </c>
      <c r="J120" s="58">
        <v>188</v>
      </c>
      <c r="K120" s="58">
        <v>142</v>
      </c>
      <c r="L120" s="78">
        <v>31</v>
      </c>
      <c r="M120" s="78">
        <v>15</v>
      </c>
      <c r="N120" s="78"/>
      <c r="O120" s="58"/>
      <c r="P120" s="58"/>
      <c r="Q120" s="58"/>
      <c r="R120" s="58"/>
      <c r="S120" s="58"/>
      <c r="T120" s="58"/>
      <c r="U120" s="58"/>
      <c r="V120" s="58"/>
      <c r="W120" s="58" t="s">
        <v>108</v>
      </c>
      <c r="X120" s="58" t="s">
        <v>109</v>
      </c>
      <c r="Y120" s="58" t="s">
        <v>128</v>
      </c>
      <c r="Z120" s="58" t="s">
        <v>109</v>
      </c>
      <c r="AA120" s="58" t="s">
        <v>109</v>
      </c>
      <c r="AB120" s="58" t="s">
        <v>128</v>
      </c>
      <c r="AC120" s="64">
        <v>23</v>
      </c>
      <c r="AD120" s="64">
        <v>94</v>
      </c>
      <c r="AE120" s="64">
        <v>94</v>
      </c>
      <c r="AF120" s="58" t="s">
        <v>178</v>
      </c>
      <c r="AG120" s="90" t="s">
        <v>618</v>
      </c>
      <c r="AH120" s="58" t="s">
        <v>408</v>
      </c>
      <c r="AI120" s="58" t="s">
        <v>109</v>
      </c>
      <c r="AJ120" s="58"/>
      <c r="AK120" s="58"/>
      <c r="AL120" s="58"/>
      <c r="AM120" s="58"/>
      <c r="AN120" s="58"/>
      <c r="AO120" s="58" t="s">
        <v>109</v>
      </c>
    </row>
    <row r="121" s="3" customFormat="1" ht="65" customHeight="1" spans="1:41">
      <c r="A121" s="57" t="s">
        <v>179</v>
      </c>
      <c r="B121" s="59" t="s">
        <v>632</v>
      </c>
      <c r="C121" s="58" t="s">
        <v>633</v>
      </c>
      <c r="D121" s="58" t="s">
        <v>142</v>
      </c>
      <c r="E121" s="58" t="s">
        <v>616</v>
      </c>
      <c r="F121" s="58" t="s">
        <v>126</v>
      </c>
      <c r="G121" s="58" t="s">
        <v>184</v>
      </c>
      <c r="H121" s="58" t="s">
        <v>617</v>
      </c>
      <c r="I121" s="58">
        <v>63</v>
      </c>
      <c r="J121" s="58">
        <v>63</v>
      </c>
      <c r="K121" s="58">
        <v>63</v>
      </c>
      <c r="L121" s="58"/>
      <c r="M121" s="58"/>
      <c r="N121" s="58"/>
      <c r="O121" s="58"/>
      <c r="P121" s="58"/>
      <c r="Q121" s="58"/>
      <c r="R121" s="58"/>
      <c r="S121" s="58"/>
      <c r="T121" s="58"/>
      <c r="U121" s="58"/>
      <c r="V121" s="58"/>
      <c r="W121" s="58" t="s">
        <v>108</v>
      </c>
      <c r="X121" s="58" t="s">
        <v>109</v>
      </c>
      <c r="Y121" s="58" t="s">
        <v>128</v>
      </c>
      <c r="Z121" s="58" t="s">
        <v>109</v>
      </c>
      <c r="AA121" s="58" t="s">
        <v>109</v>
      </c>
      <c r="AB121" s="58" t="s">
        <v>128</v>
      </c>
      <c r="AC121" s="64">
        <v>28</v>
      </c>
      <c r="AD121" s="64">
        <v>138</v>
      </c>
      <c r="AE121" s="64">
        <v>138</v>
      </c>
      <c r="AF121" s="58" t="s">
        <v>178</v>
      </c>
      <c r="AG121" s="90" t="s">
        <v>618</v>
      </c>
      <c r="AH121" s="58" t="s">
        <v>414</v>
      </c>
      <c r="AI121" s="58" t="s">
        <v>109</v>
      </c>
      <c r="AJ121" s="58"/>
      <c r="AK121" s="58"/>
      <c r="AL121" s="58"/>
      <c r="AM121" s="58"/>
      <c r="AN121" s="58"/>
      <c r="AO121" s="58" t="s">
        <v>109</v>
      </c>
    </row>
    <row r="122" s="3" customFormat="1" ht="65" customHeight="1" spans="1:41">
      <c r="A122" s="57" t="s">
        <v>179</v>
      </c>
      <c r="B122" s="59" t="s">
        <v>634</v>
      </c>
      <c r="C122" s="58" t="s">
        <v>635</v>
      </c>
      <c r="D122" s="58" t="s">
        <v>142</v>
      </c>
      <c r="E122" s="58" t="s">
        <v>621</v>
      </c>
      <c r="F122" s="58" t="s">
        <v>126</v>
      </c>
      <c r="G122" s="58" t="s">
        <v>184</v>
      </c>
      <c r="H122" s="58" t="s">
        <v>622</v>
      </c>
      <c r="I122" s="58">
        <v>98</v>
      </c>
      <c r="J122" s="58">
        <v>98</v>
      </c>
      <c r="K122" s="58">
        <v>98</v>
      </c>
      <c r="L122" s="58"/>
      <c r="M122" s="58"/>
      <c r="N122" s="58"/>
      <c r="O122" s="58"/>
      <c r="P122" s="58"/>
      <c r="Q122" s="58"/>
      <c r="R122" s="58"/>
      <c r="S122" s="58"/>
      <c r="T122" s="58"/>
      <c r="U122" s="58"/>
      <c r="V122" s="58"/>
      <c r="W122" s="58" t="s">
        <v>108</v>
      </c>
      <c r="X122" s="58" t="s">
        <v>109</v>
      </c>
      <c r="Y122" s="58" t="s">
        <v>128</v>
      </c>
      <c r="Z122" s="58" t="s">
        <v>109</v>
      </c>
      <c r="AA122" s="58" t="s">
        <v>109</v>
      </c>
      <c r="AB122" s="58" t="s">
        <v>128</v>
      </c>
      <c r="AC122" s="64">
        <v>30</v>
      </c>
      <c r="AD122" s="64">
        <v>119</v>
      </c>
      <c r="AE122" s="64">
        <v>107</v>
      </c>
      <c r="AF122" s="58" t="s">
        <v>178</v>
      </c>
      <c r="AG122" s="90" t="s">
        <v>618</v>
      </c>
      <c r="AH122" s="58" t="s">
        <v>414</v>
      </c>
      <c r="AI122" s="58" t="s">
        <v>109</v>
      </c>
      <c r="AJ122" s="58"/>
      <c r="AK122" s="58"/>
      <c r="AL122" s="58"/>
      <c r="AM122" s="58"/>
      <c r="AN122" s="58"/>
      <c r="AO122" s="58" t="s">
        <v>109</v>
      </c>
    </row>
    <row r="123" s="3" customFormat="1" ht="65" customHeight="1" spans="1:41">
      <c r="A123" s="57" t="s">
        <v>179</v>
      </c>
      <c r="B123" s="59" t="s">
        <v>636</v>
      </c>
      <c r="C123" s="58" t="s">
        <v>637</v>
      </c>
      <c r="D123" s="58" t="s">
        <v>142</v>
      </c>
      <c r="E123" s="58" t="s">
        <v>148</v>
      </c>
      <c r="F123" s="58" t="s">
        <v>126</v>
      </c>
      <c r="G123" s="58" t="s">
        <v>184</v>
      </c>
      <c r="H123" s="58" t="s">
        <v>149</v>
      </c>
      <c r="I123" s="58">
        <v>124</v>
      </c>
      <c r="J123" s="58">
        <v>124</v>
      </c>
      <c r="K123" s="58">
        <v>124</v>
      </c>
      <c r="L123" s="58"/>
      <c r="M123" s="58"/>
      <c r="N123" s="58"/>
      <c r="O123" s="58"/>
      <c r="P123" s="58"/>
      <c r="Q123" s="58"/>
      <c r="R123" s="58"/>
      <c r="S123" s="58"/>
      <c r="T123" s="58"/>
      <c r="U123" s="58"/>
      <c r="V123" s="58"/>
      <c r="W123" s="58" t="s">
        <v>108</v>
      </c>
      <c r="X123" s="58" t="s">
        <v>109</v>
      </c>
      <c r="Y123" s="58" t="s">
        <v>128</v>
      </c>
      <c r="Z123" s="58" t="s">
        <v>109</v>
      </c>
      <c r="AA123" s="58" t="s">
        <v>109</v>
      </c>
      <c r="AB123" s="58" t="s">
        <v>128</v>
      </c>
      <c r="AC123" s="64">
        <v>23</v>
      </c>
      <c r="AD123" s="64">
        <v>94</v>
      </c>
      <c r="AE123" s="64">
        <v>94</v>
      </c>
      <c r="AF123" s="58" t="s">
        <v>178</v>
      </c>
      <c r="AG123" s="90" t="s">
        <v>618</v>
      </c>
      <c r="AH123" s="58" t="s">
        <v>414</v>
      </c>
      <c r="AI123" s="58" t="s">
        <v>109</v>
      </c>
      <c r="AJ123" s="58"/>
      <c r="AK123" s="58"/>
      <c r="AL123" s="58"/>
      <c r="AM123" s="58"/>
      <c r="AN123" s="58"/>
      <c r="AO123" s="58" t="s">
        <v>109</v>
      </c>
    </row>
    <row r="124" s="3" customFormat="1" ht="65" customHeight="1" spans="1:41">
      <c r="A124" s="57" t="s">
        <v>179</v>
      </c>
      <c r="B124" s="59" t="s">
        <v>638</v>
      </c>
      <c r="C124" s="58" t="s">
        <v>639</v>
      </c>
      <c r="D124" s="58" t="s">
        <v>142</v>
      </c>
      <c r="E124" s="58" t="s">
        <v>143</v>
      </c>
      <c r="F124" s="58" t="s">
        <v>126</v>
      </c>
      <c r="G124" s="58" t="s">
        <v>184</v>
      </c>
      <c r="H124" s="58" t="s">
        <v>640</v>
      </c>
      <c r="I124" s="58">
        <v>104.8728</v>
      </c>
      <c r="J124" s="58"/>
      <c r="K124" s="58"/>
      <c r="L124" s="58"/>
      <c r="M124" s="58"/>
      <c r="N124" s="58"/>
      <c r="O124" s="58"/>
      <c r="P124" s="58"/>
      <c r="Q124" s="58"/>
      <c r="R124" s="58"/>
      <c r="S124" s="58"/>
      <c r="T124" s="58">
        <v>104.8728</v>
      </c>
      <c r="U124" s="58"/>
      <c r="V124" s="58"/>
      <c r="W124" s="58" t="s">
        <v>108</v>
      </c>
      <c r="X124" s="58" t="s">
        <v>109</v>
      </c>
      <c r="Y124" s="58" t="s">
        <v>128</v>
      </c>
      <c r="Z124" s="58" t="s">
        <v>109</v>
      </c>
      <c r="AA124" s="58" t="s">
        <v>109</v>
      </c>
      <c r="AB124" s="58" t="s">
        <v>128</v>
      </c>
      <c r="AC124" s="64">
        <v>203</v>
      </c>
      <c r="AD124" s="64">
        <v>761</v>
      </c>
      <c r="AE124" s="64">
        <v>761</v>
      </c>
      <c r="AF124" s="58" t="s">
        <v>178</v>
      </c>
      <c r="AG124" s="90" t="s">
        <v>618</v>
      </c>
      <c r="AH124" s="58" t="s">
        <v>322</v>
      </c>
      <c r="AI124" s="58" t="s">
        <v>109</v>
      </c>
      <c r="AJ124" s="58"/>
      <c r="AK124" s="58"/>
      <c r="AL124" s="58"/>
      <c r="AM124" s="58"/>
      <c r="AN124" s="58"/>
      <c r="AO124" s="58" t="s">
        <v>109</v>
      </c>
    </row>
    <row r="125" s="13" customFormat="1" ht="65" customHeight="1" spans="1:41">
      <c r="A125" s="57" t="s">
        <v>179</v>
      </c>
      <c r="B125" s="58" t="s">
        <v>641</v>
      </c>
      <c r="C125" s="59" t="s">
        <v>642</v>
      </c>
      <c r="D125" s="58" t="s">
        <v>182</v>
      </c>
      <c r="E125" s="58" t="s">
        <v>208</v>
      </c>
      <c r="F125" s="58">
        <v>2019</v>
      </c>
      <c r="G125" s="58" t="s">
        <v>409</v>
      </c>
      <c r="H125" s="58" t="s">
        <v>209</v>
      </c>
      <c r="I125" s="58">
        <v>90</v>
      </c>
      <c r="J125" s="58"/>
      <c r="K125" s="58"/>
      <c r="L125" s="58"/>
      <c r="M125" s="58"/>
      <c r="N125" s="58"/>
      <c r="O125" s="58">
        <v>18</v>
      </c>
      <c r="P125" s="58"/>
      <c r="Q125" s="58"/>
      <c r="R125" s="58"/>
      <c r="S125" s="58"/>
      <c r="T125" s="58"/>
      <c r="U125" s="58"/>
      <c r="V125" s="78">
        <v>72</v>
      </c>
      <c r="W125" s="58" t="s">
        <v>108</v>
      </c>
      <c r="X125" s="58" t="s">
        <v>109</v>
      </c>
      <c r="Y125" s="58" t="s">
        <v>128</v>
      </c>
      <c r="Z125" s="58" t="s">
        <v>109</v>
      </c>
      <c r="AA125" s="58" t="s">
        <v>109</v>
      </c>
      <c r="AB125" s="58" t="s">
        <v>128</v>
      </c>
      <c r="AC125" s="58">
        <v>151</v>
      </c>
      <c r="AD125" s="58">
        <v>425</v>
      </c>
      <c r="AE125" s="58">
        <v>425</v>
      </c>
      <c r="AF125" s="58" t="s">
        <v>178</v>
      </c>
      <c r="AG125" s="58" t="s">
        <v>643</v>
      </c>
      <c r="AH125" s="58" t="s">
        <v>644</v>
      </c>
      <c r="AI125" s="58" t="s">
        <v>128</v>
      </c>
      <c r="AJ125" s="58" t="s">
        <v>245</v>
      </c>
      <c r="AK125" s="58"/>
      <c r="AL125" s="58"/>
      <c r="AM125" s="58"/>
      <c r="AN125" s="58"/>
      <c r="AO125" s="58" t="s">
        <v>128</v>
      </c>
    </row>
    <row r="126" s="3" customFormat="1" ht="65" customHeight="1" spans="1:41">
      <c r="A126" s="57" t="s">
        <v>179</v>
      </c>
      <c r="B126" s="58" t="s">
        <v>645</v>
      </c>
      <c r="C126" s="59" t="s">
        <v>646</v>
      </c>
      <c r="D126" s="58" t="s">
        <v>182</v>
      </c>
      <c r="E126" s="94" t="s">
        <v>208</v>
      </c>
      <c r="F126" s="58">
        <v>2019</v>
      </c>
      <c r="G126" s="58" t="s">
        <v>409</v>
      </c>
      <c r="H126" s="58" t="s">
        <v>218</v>
      </c>
      <c r="I126" s="58">
        <v>40</v>
      </c>
      <c r="J126" s="58"/>
      <c r="K126" s="58"/>
      <c r="L126" s="58"/>
      <c r="M126" s="58"/>
      <c r="N126" s="58"/>
      <c r="O126" s="58">
        <v>8</v>
      </c>
      <c r="P126" s="58"/>
      <c r="Q126" s="58"/>
      <c r="R126" s="58"/>
      <c r="S126" s="58"/>
      <c r="T126" s="58"/>
      <c r="U126" s="58"/>
      <c r="V126" s="78">
        <v>32</v>
      </c>
      <c r="W126" s="58" t="s">
        <v>108</v>
      </c>
      <c r="X126" s="58" t="s">
        <v>109</v>
      </c>
      <c r="Y126" s="58" t="s">
        <v>128</v>
      </c>
      <c r="Z126" s="58" t="s">
        <v>109</v>
      </c>
      <c r="AA126" s="58" t="s">
        <v>109</v>
      </c>
      <c r="AB126" s="58" t="s">
        <v>128</v>
      </c>
      <c r="AC126" s="58">
        <v>79</v>
      </c>
      <c r="AD126" s="58">
        <v>240</v>
      </c>
      <c r="AE126" s="58">
        <v>240</v>
      </c>
      <c r="AF126" s="58" t="s">
        <v>178</v>
      </c>
      <c r="AG126" s="58" t="s">
        <v>647</v>
      </c>
      <c r="AH126" s="58" t="s">
        <v>644</v>
      </c>
      <c r="AI126" s="58" t="s">
        <v>128</v>
      </c>
      <c r="AJ126" s="58" t="s">
        <v>245</v>
      </c>
      <c r="AK126" s="58"/>
      <c r="AL126" s="58"/>
      <c r="AM126" s="58"/>
      <c r="AN126" s="58"/>
      <c r="AO126" s="58" t="s">
        <v>128</v>
      </c>
    </row>
    <row r="127" s="3" customFormat="1" ht="65" customHeight="1" spans="1:41">
      <c r="A127" s="57" t="s">
        <v>179</v>
      </c>
      <c r="B127" s="58" t="s">
        <v>648</v>
      </c>
      <c r="C127" s="59" t="s">
        <v>649</v>
      </c>
      <c r="D127" s="58" t="s">
        <v>182</v>
      </c>
      <c r="E127" s="58" t="s">
        <v>183</v>
      </c>
      <c r="F127" s="58">
        <v>2019</v>
      </c>
      <c r="G127" s="58" t="s">
        <v>409</v>
      </c>
      <c r="H127" s="58" t="s">
        <v>185</v>
      </c>
      <c r="I127" s="58">
        <v>60</v>
      </c>
      <c r="J127" s="58"/>
      <c r="K127" s="58"/>
      <c r="L127" s="58"/>
      <c r="M127" s="58"/>
      <c r="N127" s="58"/>
      <c r="O127" s="58">
        <v>10</v>
      </c>
      <c r="P127" s="58"/>
      <c r="Q127" s="58"/>
      <c r="R127" s="58"/>
      <c r="S127" s="58"/>
      <c r="T127" s="58"/>
      <c r="U127" s="58"/>
      <c r="V127" s="58">
        <v>50</v>
      </c>
      <c r="W127" s="58" t="s">
        <v>108</v>
      </c>
      <c r="X127" s="58" t="s">
        <v>109</v>
      </c>
      <c r="Y127" s="58" t="s">
        <v>128</v>
      </c>
      <c r="Z127" s="58" t="s">
        <v>109</v>
      </c>
      <c r="AA127" s="58" t="s">
        <v>109</v>
      </c>
      <c r="AB127" s="58" t="s">
        <v>128</v>
      </c>
      <c r="AC127" s="58">
        <v>98</v>
      </c>
      <c r="AD127" s="58">
        <v>309</v>
      </c>
      <c r="AE127" s="58">
        <v>309</v>
      </c>
      <c r="AF127" s="58" t="s">
        <v>178</v>
      </c>
      <c r="AG127" s="58" t="s">
        <v>650</v>
      </c>
      <c r="AH127" s="58" t="s">
        <v>644</v>
      </c>
      <c r="AI127" s="58" t="s">
        <v>128</v>
      </c>
      <c r="AJ127" s="58" t="s">
        <v>245</v>
      </c>
      <c r="AK127" s="58"/>
      <c r="AL127" s="58"/>
      <c r="AM127" s="58"/>
      <c r="AN127" s="58"/>
      <c r="AO127" s="58" t="s">
        <v>128</v>
      </c>
    </row>
    <row r="128" s="3" customFormat="1" ht="65" customHeight="1" spans="1:41">
      <c r="A128" s="57" t="s">
        <v>179</v>
      </c>
      <c r="B128" s="58" t="s">
        <v>651</v>
      </c>
      <c r="C128" s="59" t="s">
        <v>652</v>
      </c>
      <c r="D128" s="58" t="s">
        <v>182</v>
      </c>
      <c r="E128" s="58" t="s">
        <v>190</v>
      </c>
      <c r="F128" s="58">
        <v>2019</v>
      </c>
      <c r="G128" s="58" t="s">
        <v>409</v>
      </c>
      <c r="H128" s="58" t="s">
        <v>191</v>
      </c>
      <c r="I128" s="58">
        <v>62</v>
      </c>
      <c r="J128" s="58"/>
      <c r="K128" s="58"/>
      <c r="L128" s="58"/>
      <c r="M128" s="58"/>
      <c r="N128" s="58"/>
      <c r="O128" s="58">
        <v>10</v>
      </c>
      <c r="P128" s="58"/>
      <c r="Q128" s="58"/>
      <c r="R128" s="58"/>
      <c r="S128" s="58"/>
      <c r="T128" s="58"/>
      <c r="U128" s="58"/>
      <c r="V128" s="58">
        <v>52</v>
      </c>
      <c r="W128" s="58" t="s">
        <v>108</v>
      </c>
      <c r="X128" s="58" t="s">
        <v>109</v>
      </c>
      <c r="Y128" s="58" t="s">
        <v>128</v>
      </c>
      <c r="Z128" s="58" t="s">
        <v>109</v>
      </c>
      <c r="AA128" s="58" t="s">
        <v>109</v>
      </c>
      <c r="AB128" s="58" t="s">
        <v>128</v>
      </c>
      <c r="AC128" s="58">
        <v>130</v>
      </c>
      <c r="AD128" s="58">
        <v>453</v>
      </c>
      <c r="AE128" s="58">
        <v>453</v>
      </c>
      <c r="AF128" s="58" t="s">
        <v>178</v>
      </c>
      <c r="AG128" s="58" t="s">
        <v>653</v>
      </c>
      <c r="AH128" s="58" t="s">
        <v>644</v>
      </c>
      <c r="AI128" s="58" t="s">
        <v>128</v>
      </c>
      <c r="AJ128" s="58" t="s">
        <v>245</v>
      </c>
      <c r="AK128" s="58"/>
      <c r="AL128" s="58"/>
      <c r="AM128" s="58"/>
      <c r="AN128" s="58"/>
      <c r="AO128" s="58" t="s">
        <v>128</v>
      </c>
    </row>
    <row r="129" s="3" customFormat="1" ht="65" customHeight="1" spans="1:41">
      <c r="A129" s="57" t="s">
        <v>179</v>
      </c>
      <c r="B129" s="58" t="s">
        <v>654</v>
      </c>
      <c r="C129" s="59" t="s">
        <v>655</v>
      </c>
      <c r="D129" s="58" t="s">
        <v>182</v>
      </c>
      <c r="E129" s="58" t="s">
        <v>190</v>
      </c>
      <c r="F129" s="58">
        <v>2019</v>
      </c>
      <c r="G129" s="58" t="s">
        <v>409</v>
      </c>
      <c r="H129" s="58" t="s">
        <v>656</v>
      </c>
      <c r="I129" s="58">
        <v>100</v>
      </c>
      <c r="J129" s="58"/>
      <c r="K129" s="58"/>
      <c r="L129" s="58"/>
      <c r="M129" s="58"/>
      <c r="N129" s="58"/>
      <c r="O129" s="64">
        <v>20</v>
      </c>
      <c r="P129" s="58"/>
      <c r="Q129" s="58"/>
      <c r="R129" s="58"/>
      <c r="S129" s="58"/>
      <c r="T129" s="58"/>
      <c r="U129" s="58"/>
      <c r="V129" s="58">
        <v>80</v>
      </c>
      <c r="W129" s="58" t="s">
        <v>108</v>
      </c>
      <c r="X129" s="58" t="s">
        <v>109</v>
      </c>
      <c r="Y129" s="58" t="s">
        <v>128</v>
      </c>
      <c r="Z129" s="58" t="s">
        <v>128</v>
      </c>
      <c r="AA129" s="58" t="s">
        <v>128</v>
      </c>
      <c r="AB129" s="58" t="s">
        <v>128</v>
      </c>
      <c r="AC129" s="58">
        <v>20</v>
      </c>
      <c r="AD129" s="58">
        <v>46</v>
      </c>
      <c r="AE129" s="58">
        <v>66</v>
      </c>
      <c r="AF129" s="58" t="s">
        <v>657</v>
      </c>
      <c r="AG129" s="58" t="s">
        <v>658</v>
      </c>
      <c r="AH129" s="58" t="s">
        <v>644</v>
      </c>
      <c r="AI129" s="58" t="s">
        <v>128</v>
      </c>
      <c r="AJ129" s="58" t="s">
        <v>245</v>
      </c>
      <c r="AK129" s="58"/>
      <c r="AL129" s="58"/>
      <c r="AM129" s="58"/>
      <c r="AN129" s="58"/>
      <c r="AO129" s="58" t="s">
        <v>128</v>
      </c>
    </row>
    <row r="130" s="3" customFormat="1" ht="65" customHeight="1" spans="1:41">
      <c r="A130" s="57" t="s">
        <v>179</v>
      </c>
      <c r="B130" s="58" t="s">
        <v>659</v>
      </c>
      <c r="C130" s="58" t="s">
        <v>660</v>
      </c>
      <c r="D130" s="58" t="s">
        <v>182</v>
      </c>
      <c r="E130" s="58" t="s">
        <v>199</v>
      </c>
      <c r="F130" s="58">
        <v>2019</v>
      </c>
      <c r="G130" s="58" t="s">
        <v>409</v>
      </c>
      <c r="H130" s="58" t="s">
        <v>200</v>
      </c>
      <c r="I130" s="58">
        <v>50</v>
      </c>
      <c r="J130" s="58"/>
      <c r="K130" s="58"/>
      <c r="L130" s="58"/>
      <c r="M130" s="58"/>
      <c r="N130" s="58"/>
      <c r="O130" s="64">
        <v>10</v>
      </c>
      <c r="P130" s="58"/>
      <c r="Q130" s="58"/>
      <c r="R130" s="58"/>
      <c r="S130" s="58"/>
      <c r="T130" s="58"/>
      <c r="U130" s="58"/>
      <c r="V130" s="58">
        <v>40</v>
      </c>
      <c r="W130" s="58" t="s">
        <v>108</v>
      </c>
      <c r="X130" s="58" t="s">
        <v>109</v>
      </c>
      <c r="Y130" s="58" t="s">
        <v>128</v>
      </c>
      <c r="Z130" s="58" t="s">
        <v>128</v>
      </c>
      <c r="AA130" s="58" t="s">
        <v>128</v>
      </c>
      <c r="AB130" s="58" t="s">
        <v>128</v>
      </c>
      <c r="AC130" s="58">
        <v>10</v>
      </c>
      <c r="AD130" s="58">
        <v>35</v>
      </c>
      <c r="AE130" s="58">
        <v>35</v>
      </c>
      <c r="AF130" s="58" t="s">
        <v>661</v>
      </c>
      <c r="AG130" s="58" t="s">
        <v>662</v>
      </c>
      <c r="AH130" s="58" t="s">
        <v>644</v>
      </c>
      <c r="AI130" s="58" t="s">
        <v>128</v>
      </c>
      <c r="AJ130" s="58" t="s">
        <v>245</v>
      </c>
      <c r="AK130" s="58"/>
      <c r="AL130" s="58"/>
      <c r="AM130" s="58"/>
      <c r="AN130" s="58"/>
      <c r="AO130" s="58" t="s">
        <v>128</v>
      </c>
    </row>
    <row r="131" s="3" customFormat="1" ht="65" customHeight="1" spans="1:41">
      <c r="A131" s="57" t="s">
        <v>179</v>
      </c>
      <c r="B131" s="58" t="s">
        <v>663</v>
      </c>
      <c r="C131" s="67" t="s">
        <v>664</v>
      </c>
      <c r="D131" s="58" t="s">
        <v>182</v>
      </c>
      <c r="E131" s="58" t="s">
        <v>203</v>
      </c>
      <c r="F131" s="58">
        <v>2019</v>
      </c>
      <c r="G131" s="58" t="s">
        <v>409</v>
      </c>
      <c r="H131" s="58" t="s">
        <v>204</v>
      </c>
      <c r="I131" s="58">
        <v>10</v>
      </c>
      <c r="J131" s="58"/>
      <c r="K131" s="58"/>
      <c r="L131" s="58"/>
      <c r="M131" s="58"/>
      <c r="N131" s="58"/>
      <c r="O131" s="58">
        <v>10</v>
      </c>
      <c r="P131" s="58"/>
      <c r="Q131" s="58"/>
      <c r="R131" s="58"/>
      <c r="S131" s="58"/>
      <c r="T131" s="58"/>
      <c r="U131" s="58"/>
      <c r="V131" s="58"/>
      <c r="W131" s="58" t="s">
        <v>108</v>
      </c>
      <c r="X131" s="58" t="s">
        <v>109</v>
      </c>
      <c r="Y131" s="58" t="s">
        <v>128</v>
      </c>
      <c r="Z131" s="58" t="s">
        <v>109</v>
      </c>
      <c r="AA131" s="58" t="s">
        <v>109</v>
      </c>
      <c r="AB131" s="58" t="s">
        <v>128</v>
      </c>
      <c r="AC131" s="58">
        <v>149</v>
      </c>
      <c r="AD131" s="58">
        <v>517</v>
      </c>
      <c r="AE131" s="58">
        <v>517</v>
      </c>
      <c r="AF131" s="58" t="s">
        <v>178</v>
      </c>
      <c r="AG131" s="58" t="s">
        <v>665</v>
      </c>
      <c r="AH131" s="58"/>
      <c r="AI131" s="58" t="s">
        <v>128</v>
      </c>
      <c r="AJ131" s="58" t="s">
        <v>245</v>
      </c>
      <c r="AK131" s="58"/>
      <c r="AL131" s="58"/>
      <c r="AM131" s="58"/>
      <c r="AN131" s="58"/>
      <c r="AO131" s="58" t="s">
        <v>128</v>
      </c>
    </row>
    <row r="132" s="3" customFormat="1" ht="65" customHeight="1" spans="1:41">
      <c r="A132" s="57" t="s">
        <v>179</v>
      </c>
      <c r="B132" s="58" t="s">
        <v>666</v>
      </c>
      <c r="C132" s="67" t="s">
        <v>667</v>
      </c>
      <c r="D132" s="58" t="s">
        <v>182</v>
      </c>
      <c r="E132" s="58" t="s">
        <v>183</v>
      </c>
      <c r="F132" s="58">
        <v>2019</v>
      </c>
      <c r="G132" s="58" t="s">
        <v>409</v>
      </c>
      <c r="H132" s="58" t="s">
        <v>185</v>
      </c>
      <c r="I132" s="58">
        <v>10</v>
      </c>
      <c r="J132" s="58"/>
      <c r="K132" s="58"/>
      <c r="L132" s="58"/>
      <c r="M132" s="58"/>
      <c r="N132" s="58"/>
      <c r="O132" s="58">
        <v>10</v>
      </c>
      <c r="P132" s="58"/>
      <c r="Q132" s="58"/>
      <c r="R132" s="58"/>
      <c r="S132" s="58"/>
      <c r="T132" s="58"/>
      <c r="U132" s="58"/>
      <c r="V132" s="58"/>
      <c r="W132" s="58" t="s">
        <v>108</v>
      </c>
      <c r="X132" s="58" t="s">
        <v>109</v>
      </c>
      <c r="Y132" s="58" t="s">
        <v>128</v>
      </c>
      <c r="Z132" s="58" t="s">
        <v>109</v>
      </c>
      <c r="AA132" s="58" t="s">
        <v>109</v>
      </c>
      <c r="AB132" s="58" t="s">
        <v>128</v>
      </c>
      <c r="AC132" s="58">
        <v>98</v>
      </c>
      <c r="AD132" s="58">
        <v>309</v>
      </c>
      <c r="AE132" s="58">
        <v>309</v>
      </c>
      <c r="AF132" s="58" t="s">
        <v>178</v>
      </c>
      <c r="AG132" s="58" t="s">
        <v>668</v>
      </c>
      <c r="AH132" s="58"/>
      <c r="AI132" s="58" t="s">
        <v>128</v>
      </c>
      <c r="AJ132" s="58" t="s">
        <v>245</v>
      </c>
      <c r="AK132" s="58"/>
      <c r="AL132" s="58"/>
      <c r="AM132" s="58"/>
      <c r="AN132" s="58"/>
      <c r="AO132" s="58" t="s">
        <v>128</v>
      </c>
    </row>
    <row r="133" s="14" customFormat="1" ht="81" customHeight="1" spans="1:41">
      <c r="A133" s="57" t="s">
        <v>179</v>
      </c>
      <c r="B133" s="58" t="s">
        <v>669</v>
      </c>
      <c r="C133" s="58" t="s">
        <v>670</v>
      </c>
      <c r="D133" s="58" t="s">
        <v>182</v>
      </c>
      <c r="E133" s="58" t="s">
        <v>190</v>
      </c>
      <c r="F133" s="58">
        <v>2019</v>
      </c>
      <c r="G133" s="58" t="s">
        <v>409</v>
      </c>
      <c r="H133" s="58" t="s">
        <v>656</v>
      </c>
      <c r="I133" s="78">
        <v>15</v>
      </c>
      <c r="J133" s="78"/>
      <c r="K133" s="58"/>
      <c r="L133" s="78"/>
      <c r="M133" s="58"/>
      <c r="N133" s="58"/>
      <c r="O133" s="78">
        <v>15</v>
      </c>
      <c r="P133" s="58"/>
      <c r="Q133" s="58"/>
      <c r="R133" s="58"/>
      <c r="S133" s="58"/>
      <c r="T133" s="58"/>
      <c r="U133" s="58"/>
      <c r="V133" s="58"/>
      <c r="W133" s="58" t="s">
        <v>108</v>
      </c>
      <c r="X133" s="58" t="s">
        <v>109</v>
      </c>
      <c r="Y133" s="58" t="s">
        <v>128</v>
      </c>
      <c r="Z133" s="58" t="s">
        <v>109</v>
      </c>
      <c r="AA133" s="58" t="s">
        <v>128</v>
      </c>
      <c r="AB133" s="58" t="s">
        <v>128</v>
      </c>
      <c r="AC133" s="58">
        <v>30</v>
      </c>
      <c r="AD133" s="58">
        <v>90</v>
      </c>
      <c r="AE133" s="58">
        <v>90</v>
      </c>
      <c r="AF133" s="58" t="s">
        <v>351</v>
      </c>
      <c r="AG133" s="58" t="s">
        <v>671</v>
      </c>
      <c r="AH133" s="58" t="s">
        <v>672</v>
      </c>
      <c r="AI133" s="58"/>
      <c r="AJ133" s="58"/>
      <c r="AK133" s="58"/>
      <c r="AL133" s="58"/>
      <c r="AM133" s="58"/>
      <c r="AN133" s="58"/>
      <c r="AO133" s="58" t="s">
        <v>128</v>
      </c>
    </row>
    <row r="134" s="3" customFormat="1" ht="65" customHeight="1" spans="1:41">
      <c r="A134" s="57" t="s">
        <v>179</v>
      </c>
      <c r="B134" s="57" t="s">
        <v>673</v>
      </c>
      <c r="C134" s="57" t="s">
        <v>674</v>
      </c>
      <c r="D134" s="57" t="s">
        <v>240</v>
      </c>
      <c r="E134" s="114" t="s">
        <v>241</v>
      </c>
      <c r="F134" s="57" t="s">
        <v>126</v>
      </c>
      <c r="G134" s="57" t="s">
        <v>409</v>
      </c>
      <c r="H134" s="57" t="s">
        <v>675</v>
      </c>
      <c r="I134" s="57">
        <v>15</v>
      </c>
      <c r="J134" s="57"/>
      <c r="K134" s="57"/>
      <c r="L134" s="57"/>
      <c r="M134" s="57"/>
      <c r="N134" s="57"/>
      <c r="O134" s="57">
        <v>3</v>
      </c>
      <c r="P134" s="57"/>
      <c r="Q134" s="57"/>
      <c r="R134" s="57"/>
      <c r="S134" s="57"/>
      <c r="T134" s="57"/>
      <c r="U134" s="57"/>
      <c r="V134" s="57">
        <v>12</v>
      </c>
      <c r="W134" s="57" t="s">
        <v>108</v>
      </c>
      <c r="X134" s="57" t="s">
        <v>109</v>
      </c>
      <c r="Y134" s="57" t="s">
        <v>128</v>
      </c>
      <c r="Z134" s="57" t="s">
        <v>109</v>
      </c>
      <c r="AA134" s="57" t="s">
        <v>109</v>
      </c>
      <c r="AB134" s="57" t="s">
        <v>128</v>
      </c>
      <c r="AC134" s="57">
        <v>27</v>
      </c>
      <c r="AD134" s="57">
        <v>59</v>
      </c>
      <c r="AE134" s="57">
        <v>59</v>
      </c>
      <c r="AF134" s="57" t="s">
        <v>178</v>
      </c>
      <c r="AG134" s="57" t="s">
        <v>676</v>
      </c>
      <c r="AH134" s="58" t="s">
        <v>644</v>
      </c>
      <c r="AI134" s="58" t="s">
        <v>128</v>
      </c>
      <c r="AJ134" s="58" t="s">
        <v>245</v>
      </c>
      <c r="AK134" s="57"/>
      <c r="AL134" s="57"/>
      <c r="AM134" s="57"/>
      <c r="AN134" s="57"/>
      <c r="AO134" s="58" t="s">
        <v>128</v>
      </c>
    </row>
    <row r="135" s="3" customFormat="1" ht="65" customHeight="1" spans="1:41">
      <c r="A135" s="57" t="s">
        <v>179</v>
      </c>
      <c r="B135" s="57" t="s">
        <v>677</v>
      </c>
      <c r="C135" s="57" t="s">
        <v>678</v>
      </c>
      <c r="D135" s="57" t="s">
        <v>240</v>
      </c>
      <c r="E135" s="57" t="s">
        <v>241</v>
      </c>
      <c r="F135" s="57" t="s">
        <v>126</v>
      </c>
      <c r="G135" s="57" t="s">
        <v>409</v>
      </c>
      <c r="H135" s="57" t="s">
        <v>242</v>
      </c>
      <c r="I135" s="57">
        <v>125</v>
      </c>
      <c r="J135" s="57"/>
      <c r="K135" s="57"/>
      <c r="L135" s="57"/>
      <c r="M135" s="57"/>
      <c r="N135" s="57"/>
      <c r="O135" s="57">
        <v>25</v>
      </c>
      <c r="P135" s="57"/>
      <c r="Q135" s="57"/>
      <c r="R135" s="57"/>
      <c r="S135" s="57"/>
      <c r="T135" s="57"/>
      <c r="U135" s="57"/>
      <c r="V135" s="57">
        <v>100</v>
      </c>
      <c r="W135" s="57" t="s">
        <v>108</v>
      </c>
      <c r="X135" s="57" t="s">
        <v>109</v>
      </c>
      <c r="Y135" s="57" t="s">
        <v>128</v>
      </c>
      <c r="Z135" s="57" t="s">
        <v>109</v>
      </c>
      <c r="AA135" s="57" t="s">
        <v>109</v>
      </c>
      <c r="AB135" s="57" t="s">
        <v>128</v>
      </c>
      <c r="AC135" s="57">
        <v>199</v>
      </c>
      <c r="AD135" s="57">
        <v>543</v>
      </c>
      <c r="AE135" s="57">
        <v>543</v>
      </c>
      <c r="AF135" s="57" t="s">
        <v>178</v>
      </c>
      <c r="AG135" s="57" t="s">
        <v>679</v>
      </c>
      <c r="AH135" s="58" t="s">
        <v>644</v>
      </c>
      <c r="AI135" s="58" t="s">
        <v>128</v>
      </c>
      <c r="AJ135" s="58" t="s">
        <v>245</v>
      </c>
      <c r="AK135" s="57"/>
      <c r="AL135" s="57"/>
      <c r="AM135" s="57"/>
      <c r="AN135" s="57"/>
      <c r="AO135" s="58" t="s">
        <v>128</v>
      </c>
    </row>
    <row r="136" s="3" customFormat="1" ht="65" customHeight="1" spans="1:41">
      <c r="A136" s="57" t="s">
        <v>179</v>
      </c>
      <c r="B136" s="58" t="s">
        <v>680</v>
      </c>
      <c r="C136" s="58" t="s">
        <v>681</v>
      </c>
      <c r="D136" s="58" t="s">
        <v>240</v>
      </c>
      <c r="E136" s="115" t="s">
        <v>241</v>
      </c>
      <c r="F136" s="58" t="s">
        <v>126</v>
      </c>
      <c r="G136" s="58" t="s">
        <v>409</v>
      </c>
      <c r="H136" s="58" t="s">
        <v>252</v>
      </c>
      <c r="I136" s="58">
        <v>14</v>
      </c>
      <c r="J136" s="58"/>
      <c r="K136" s="58"/>
      <c r="L136" s="58"/>
      <c r="M136" s="58"/>
      <c r="N136" s="58"/>
      <c r="O136" s="58">
        <v>3</v>
      </c>
      <c r="P136" s="58"/>
      <c r="Q136" s="58"/>
      <c r="R136" s="58"/>
      <c r="S136" s="58"/>
      <c r="T136" s="58"/>
      <c r="U136" s="58"/>
      <c r="V136" s="58">
        <v>11</v>
      </c>
      <c r="W136" s="58" t="s">
        <v>108</v>
      </c>
      <c r="X136" s="58" t="s">
        <v>109</v>
      </c>
      <c r="Y136" s="58" t="s">
        <v>128</v>
      </c>
      <c r="Z136" s="58" t="s">
        <v>109</v>
      </c>
      <c r="AA136" s="58" t="s">
        <v>109</v>
      </c>
      <c r="AB136" s="58" t="s">
        <v>128</v>
      </c>
      <c r="AC136" s="58">
        <v>40</v>
      </c>
      <c r="AD136" s="58">
        <v>141</v>
      </c>
      <c r="AE136" s="58">
        <v>141</v>
      </c>
      <c r="AF136" s="58" t="s">
        <v>178</v>
      </c>
      <c r="AG136" s="58" t="s">
        <v>682</v>
      </c>
      <c r="AH136" s="58" t="s">
        <v>644</v>
      </c>
      <c r="AI136" s="58" t="s">
        <v>128</v>
      </c>
      <c r="AJ136" s="58" t="s">
        <v>245</v>
      </c>
      <c r="AK136" s="68"/>
      <c r="AL136" s="68"/>
      <c r="AM136" s="68"/>
      <c r="AN136" s="68"/>
      <c r="AO136" s="58" t="s">
        <v>128</v>
      </c>
    </row>
    <row r="137" s="3" customFormat="1" ht="65" customHeight="1" spans="1:41">
      <c r="A137" s="57" t="s">
        <v>179</v>
      </c>
      <c r="B137" s="58" t="s">
        <v>683</v>
      </c>
      <c r="C137" s="58" t="s">
        <v>684</v>
      </c>
      <c r="D137" s="58" t="s">
        <v>240</v>
      </c>
      <c r="E137" s="58" t="s">
        <v>241</v>
      </c>
      <c r="F137" s="58" t="s">
        <v>126</v>
      </c>
      <c r="G137" s="58" t="s">
        <v>409</v>
      </c>
      <c r="H137" s="58" t="s">
        <v>685</v>
      </c>
      <c r="I137" s="58">
        <v>110</v>
      </c>
      <c r="J137" s="58"/>
      <c r="K137" s="58"/>
      <c r="L137" s="58"/>
      <c r="M137" s="58"/>
      <c r="N137" s="58"/>
      <c r="O137" s="58">
        <v>20</v>
      </c>
      <c r="P137" s="58"/>
      <c r="Q137" s="58"/>
      <c r="R137" s="58"/>
      <c r="S137" s="58"/>
      <c r="T137" s="58"/>
      <c r="U137" s="58"/>
      <c r="V137" s="58">
        <v>90</v>
      </c>
      <c r="W137" s="58" t="s">
        <v>108</v>
      </c>
      <c r="X137" s="58" t="s">
        <v>109</v>
      </c>
      <c r="Y137" s="58" t="s">
        <v>128</v>
      </c>
      <c r="Z137" s="58" t="s">
        <v>128</v>
      </c>
      <c r="AA137" s="58" t="s">
        <v>128</v>
      </c>
      <c r="AB137" s="58" t="s">
        <v>128</v>
      </c>
      <c r="AC137" s="58">
        <v>20</v>
      </c>
      <c r="AD137" s="58">
        <v>63</v>
      </c>
      <c r="AE137" s="58">
        <v>63</v>
      </c>
      <c r="AF137" s="58" t="s">
        <v>686</v>
      </c>
      <c r="AG137" s="58" t="s">
        <v>687</v>
      </c>
      <c r="AH137" s="58" t="s">
        <v>644</v>
      </c>
      <c r="AI137" s="58" t="s">
        <v>128</v>
      </c>
      <c r="AJ137" s="58" t="s">
        <v>245</v>
      </c>
      <c r="AK137" s="68"/>
      <c r="AL137" s="68"/>
      <c r="AM137" s="68"/>
      <c r="AN137" s="68"/>
      <c r="AO137" s="58" t="s">
        <v>128</v>
      </c>
    </row>
    <row r="138" s="3" customFormat="1" ht="65" customHeight="1" spans="1:41">
      <c r="A138" s="57" t="s">
        <v>179</v>
      </c>
      <c r="B138" s="57" t="s">
        <v>688</v>
      </c>
      <c r="C138" s="57" t="s">
        <v>689</v>
      </c>
      <c r="D138" s="57" t="s">
        <v>240</v>
      </c>
      <c r="E138" s="57" t="s">
        <v>241</v>
      </c>
      <c r="F138" s="57" t="s">
        <v>126</v>
      </c>
      <c r="G138" s="57" t="s">
        <v>409</v>
      </c>
      <c r="H138" s="57" t="s">
        <v>242</v>
      </c>
      <c r="I138" s="57">
        <v>10</v>
      </c>
      <c r="J138" s="57"/>
      <c r="K138" s="57"/>
      <c r="L138" s="57"/>
      <c r="M138" s="57"/>
      <c r="N138" s="57"/>
      <c r="O138" s="64">
        <v>10</v>
      </c>
      <c r="P138" s="57"/>
      <c r="Q138" s="57"/>
      <c r="R138" s="57"/>
      <c r="S138" s="57"/>
      <c r="T138" s="57"/>
      <c r="U138" s="57"/>
      <c r="V138" s="57"/>
      <c r="W138" s="57" t="s">
        <v>108</v>
      </c>
      <c r="X138" s="57" t="s">
        <v>109</v>
      </c>
      <c r="Y138" s="58" t="s">
        <v>128</v>
      </c>
      <c r="Z138" s="57" t="s">
        <v>109</v>
      </c>
      <c r="AA138" s="57" t="s">
        <v>109</v>
      </c>
      <c r="AB138" s="57" t="s">
        <v>128</v>
      </c>
      <c r="AC138" s="57">
        <v>199</v>
      </c>
      <c r="AD138" s="57">
        <v>543</v>
      </c>
      <c r="AE138" s="57">
        <v>543</v>
      </c>
      <c r="AF138" s="57" t="s">
        <v>178</v>
      </c>
      <c r="AG138" s="57" t="s">
        <v>690</v>
      </c>
      <c r="AH138" s="58"/>
      <c r="AI138" s="58" t="s">
        <v>128</v>
      </c>
      <c r="AJ138" s="58" t="s">
        <v>245</v>
      </c>
      <c r="AK138" s="57"/>
      <c r="AL138" s="57"/>
      <c r="AM138" s="57"/>
      <c r="AN138" s="57"/>
      <c r="AO138" s="58" t="s">
        <v>128</v>
      </c>
    </row>
    <row r="139" s="3" customFormat="1" ht="65" customHeight="1" spans="1:41">
      <c r="A139" s="57" t="s">
        <v>179</v>
      </c>
      <c r="B139" s="57" t="s">
        <v>691</v>
      </c>
      <c r="C139" s="57" t="s">
        <v>692</v>
      </c>
      <c r="D139" s="57" t="s">
        <v>240</v>
      </c>
      <c r="E139" s="114" t="s">
        <v>241</v>
      </c>
      <c r="F139" s="57" t="s">
        <v>126</v>
      </c>
      <c r="G139" s="57" t="s">
        <v>409</v>
      </c>
      <c r="H139" s="57" t="s">
        <v>693</v>
      </c>
      <c r="I139" s="57">
        <v>76</v>
      </c>
      <c r="J139" s="57"/>
      <c r="K139" s="57"/>
      <c r="L139" s="57"/>
      <c r="M139" s="57"/>
      <c r="N139" s="57"/>
      <c r="O139" s="64">
        <v>15</v>
      </c>
      <c r="P139" s="57"/>
      <c r="Q139" s="57"/>
      <c r="R139" s="57"/>
      <c r="S139" s="57"/>
      <c r="T139" s="57"/>
      <c r="U139" s="57"/>
      <c r="V139" s="57">
        <v>61</v>
      </c>
      <c r="W139" s="57" t="s">
        <v>108</v>
      </c>
      <c r="X139" s="57" t="s">
        <v>109</v>
      </c>
      <c r="Y139" s="57" t="s">
        <v>128</v>
      </c>
      <c r="Z139" s="57" t="s">
        <v>109</v>
      </c>
      <c r="AA139" s="57" t="s">
        <v>109</v>
      </c>
      <c r="AB139" s="57" t="s">
        <v>128</v>
      </c>
      <c r="AC139" s="57">
        <v>73</v>
      </c>
      <c r="AD139" s="57">
        <v>203</v>
      </c>
      <c r="AE139" s="57">
        <v>203</v>
      </c>
      <c r="AF139" s="57" t="s">
        <v>178</v>
      </c>
      <c r="AG139" s="57" t="s">
        <v>694</v>
      </c>
      <c r="AH139" s="58" t="s">
        <v>644</v>
      </c>
      <c r="AI139" s="58" t="s">
        <v>128</v>
      </c>
      <c r="AJ139" s="58" t="s">
        <v>245</v>
      </c>
      <c r="AK139" s="57"/>
      <c r="AL139" s="57"/>
      <c r="AM139" s="57"/>
      <c r="AN139" s="57"/>
      <c r="AO139" s="58" t="s">
        <v>128</v>
      </c>
    </row>
    <row r="140" s="3" customFormat="1" ht="65" customHeight="1" spans="1:41">
      <c r="A140" s="57" t="s">
        <v>179</v>
      </c>
      <c r="B140" s="58" t="s">
        <v>695</v>
      </c>
      <c r="C140" s="58" t="s">
        <v>696</v>
      </c>
      <c r="D140" s="64" t="s">
        <v>293</v>
      </c>
      <c r="E140" s="64" t="s">
        <v>314</v>
      </c>
      <c r="F140" s="58" t="s">
        <v>126</v>
      </c>
      <c r="G140" s="58" t="s">
        <v>409</v>
      </c>
      <c r="H140" s="58" t="s">
        <v>315</v>
      </c>
      <c r="I140" s="76">
        <v>10</v>
      </c>
      <c r="J140" s="58"/>
      <c r="K140" s="58"/>
      <c r="L140" s="58"/>
      <c r="M140" s="58"/>
      <c r="N140" s="58"/>
      <c r="O140" s="76">
        <v>10</v>
      </c>
      <c r="P140" s="58"/>
      <c r="Q140" s="58"/>
      <c r="R140" s="58"/>
      <c r="S140" s="58"/>
      <c r="T140" s="58"/>
      <c r="U140" s="58"/>
      <c r="V140" s="58"/>
      <c r="W140" s="58" t="s">
        <v>108</v>
      </c>
      <c r="X140" s="58" t="s">
        <v>109</v>
      </c>
      <c r="Y140" s="58" t="s">
        <v>128</v>
      </c>
      <c r="Z140" s="58" t="s">
        <v>109</v>
      </c>
      <c r="AA140" s="58" t="s">
        <v>109</v>
      </c>
      <c r="AB140" s="58" t="s">
        <v>128</v>
      </c>
      <c r="AC140" s="58">
        <v>173</v>
      </c>
      <c r="AD140" s="58">
        <v>546</v>
      </c>
      <c r="AE140" s="58">
        <v>546</v>
      </c>
      <c r="AF140" s="58" t="s">
        <v>178</v>
      </c>
      <c r="AG140" s="58" t="s">
        <v>697</v>
      </c>
      <c r="AH140" s="58"/>
      <c r="AI140" s="58" t="s">
        <v>128</v>
      </c>
      <c r="AJ140" s="58" t="s">
        <v>245</v>
      </c>
      <c r="AK140" s="58"/>
      <c r="AL140" s="58"/>
      <c r="AM140" s="58"/>
      <c r="AN140" s="58"/>
      <c r="AO140" s="58" t="s">
        <v>128</v>
      </c>
    </row>
    <row r="141" s="15" customFormat="1" ht="65" customHeight="1" spans="1:41">
      <c r="A141" s="57" t="s">
        <v>179</v>
      </c>
      <c r="B141" s="58" t="s">
        <v>698</v>
      </c>
      <c r="C141" s="59" t="s">
        <v>699</v>
      </c>
      <c r="D141" s="64" t="s">
        <v>293</v>
      </c>
      <c r="E141" s="64" t="s">
        <v>314</v>
      </c>
      <c r="F141" s="58" t="s">
        <v>126</v>
      </c>
      <c r="G141" s="58" t="s">
        <v>409</v>
      </c>
      <c r="H141" s="58" t="s">
        <v>315</v>
      </c>
      <c r="I141" s="76">
        <v>87</v>
      </c>
      <c r="J141" s="58"/>
      <c r="K141" s="58"/>
      <c r="L141" s="58"/>
      <c r="M141" s="58"/>
      <c r="N141" s="58"/>
      <c r="O141" s="76">
        <v>15</v>
      </c>
      <c r="P141" s="58"/>
      <c r="Q141" s="58"/>
      <c r="R141" s="58"/>
      <c r="S141" s="58"/>
      <c r="T141" s="58"/>
      <c r="U141" s="58"/>
      <c r="V141" s="58">
        <v>72</v>
      </c>
      <c r="W141" s="58" t="s">
        <v>108</v>
      </c>
      <c r="X141" s="58" t="s">
        <v>109</v>
      </c>
      <c r="Y141" s="58" t="s">
        <v>128</v>
      </c>
      <c r="Z141" s="58" t="s">
        <v>109</v>
      </c>
      <c r="AA141" s="58" t="s">
        <v>109</v>
      </c>
      <c r="AB141" s="58" t="s">
        <v>128</v>
      </c>
      <c r="AC141" s="58">
        <v>173</v>
      </c>
      <c r="AD141" s="58">
        <v>546</v>
      </c>
      <c r="AE141" s="58">
        <v>546</v>
      </c>
      <c r="AF141" s="58" t="s">
        <v>178</v>
      </c>
      <c r="AG141" s="58" t="s">
        <v>700</v>
      </c>
      <c r="AH141" s="58" t="s">
        <v>644</v>
      </c>
      <c r="AI141" s="58" t="s">
        <v>128</v>
      </c>
      <c r="AJ141" s="58" t="s">
        <v>245</v>
      </c>
      <c r="AK141" s="58"/>
      <c r="AL141" s="58"/>
      <c r="AM141" s="58"/>
      <c r="AN141" s="58"/>
      <c r="AO141" s="58" t="s">
        <v>128</v>
      </c>
    </row>
    <row r="142" s="11" customFormat="1" ht="65" customHeight="1" spans="1:41">
      <c r="A142" s="57" t="s">
        <v>179</v>
      </c>
      <c r="B142" s="58" t="s">
        <v>701</v>
      </c>
      <c r="C142" s="58" t="s">
        <v>702</v>
      </c>
      <c r="D142" s="64" t="s">
        <v>293</v>
      </c>
      <c r="E142" s="64" t="s">
        <v>331</v>
      </c>
      <c r="F142" s="58" t="s">
        <v>126</v>
      </c>
      <c r="G142" s="58" t="s">
        <v>409</v>
      </c>
      <c r="H142" s="58" t="s">
        <v>703</v>
      </c>
      <c r="I142" s="76">
        <v>70</v>
      </c>
      <c r="J142" s="58"/>
      <c r="K142" s="58"/>
      <c r="L142" s="58"/>
      <c r="M142" s="58"/>
      <c r="N142" s="58"/>
      <c r="O142" s="76">
        <v>10</v>
      </c>
      <c r="P142" s="58"/>
      <c r="Q142" s="58"/>
      <c r="R142" s="58"/>
      <c r="S142" s="58"/>
      <c r="T142" s="58"/>
      <c r="U142" s="58"/>
      <c r="V142" s="58">
        <v>60</v>
      </c>
      <c r="W142" s="58" t="s">
        <v>108</v>
      </c>
      <c r="X142" s="58" t="s">
        <v>109</v>
      </c>
      <c r="Y142" s="58" t="s">
        <v>128</v>
      </c>
      <c r="Z142" s="58" t="s">
        <v>128</v>
      </c>
      <c r="AA142" s="58" t="s">
        <v>128</v>
      </c>
      <c r="AB142" s="58" t="s">
        <v>128</v>
      </c>
      <c r="AC142" s="58">
        <v>15</v>
      </c>
      <c r="AD142" s="58">
        <v>59</v>
      </c>
      <c r="AE142" s="58">
        <v>59</v>
      </c>
      <c r="AF142" s="58" t="s">
        <v>704</v>
      </c>
      <c r="AG142" s="58" t="s">
        <v>705</v>
      </c>
      <c r="AH142" s="58" t="s">
        <v>644</v>
      </c>
      <c r="AI142" s="58" t="s">
        <v>128</v>
      </c>
      <c r="AJ142" s="58" t="s">
        <v>245</v>
      </c>
      <c r="AK142" s="58"/>
      <c r="AL142" s="58"/>
      <c r="AM142" s="58"/>
      <c r="AN142" s="58"/>
      <c r="AO142" s="58" t="s">
        <v>128</v>
      </c>
    </row>
    <row r="143" s="14" customFormat="1" ht="69" customHeight="1" spans="1:41">
      <c r="A143" s="57" t="s">
        <v>179</v>
      </c>
      <c r="B143" s="58" t="s">
        <v>706</v>
      </c>
      <c r="C143" s="58" t="s">
        <v>707</v>
      </c>
      <c r="D143" s="58" t="s">
        <v>293</v>
      </c>
      <c r="E143" s="58" t="s">
        <v>300</v>
      </c>
      <c r="F143" s="58">
        <v>2019</v>
      </c>
      <c r="G143" s="58" t="s">
        <v>409</v>
      </c>
      <c r="H143" s="58" t="s">
        <v>301</v>
      </c>
      <c r="I143" s="78">
        <v>20</v>
      </c>
      <c r="J143" s="78"/>
      <c r="K143" s="58"/>
      <c r="L143" s="78"/>
      <c r="M143" s="58"/>
      <c r="N143" s="58"/>
      <c r="O143" s="78">
        <v>20</v>
      </c>
      <c r="P143" s="58"/>
      <c r="Q143" s="58"/>
      <c r="R143" s="58"/>
      <c r="S143" s="58"/>
      <c r="T143" s="58"/>
      <c r="U143" s="58"/>
      <c r="V143" s="58"/>
      <c r="W143" s="58" t="s">
        <v>108</v>
      </c>
      <c r="X143" s="58" t="s">
        <v>109</v>
      </c>
      <c r="Y143" s="58" t="s">
        <v>128</v>
      </c>
      <c r="Z143" s="58" t="s">
        <v>109</v>
      </c>
      <c r="AA143" s="58" t="s">
        <v>128</v>
      </c>
      <c r="AB143" s="58" t="s">
        <v>128</v>
      </c>
      <c r="AC143" s="58">
        <v>20</v>
      </c>
      <c r="AD143" s="58">
        <v>60</v>
      </c>
      <c r="AE143" s="58">
        <v>60</v>
      </c>
      <c r="AF143" s="58" t="s">
        <v>708</v>
      </c>
      <c r="AG143" s="58" t="s">
        <v>708</v>
      </c>
      <c r="AH143" s="58" t="s">
        <v>672</v>
      </c>
      <c r="AI143" s="58"/>
      <c r="AJ143" s="58"/>
      <c r="AK143" s="58"/>
      <c r="AL143" s="58"/>
      <c r="AM143" s="58"/>
      <c r="AN143" s="58"/>
      <c r="AO143" s="58" t="s">
        <v>128</v>
      </c>
    </row>
    <row r="144" s="3" customFormat="1" ht="65" customHeight="1" spans="1:41">
      <c r="A144" s="57" t="s">
        <v>179</v>
      </c>
      <c r="B144" s="58" t="s">
        <v>709</v>
      </c>
      <c r="C144" s="58" t="s">
        <v>710</v>
      </c>
      <c r="D144" s="58" t="s">
        <v>133</v>
      </c>
      <c r="E144" s="58" t="s">
        <v>380</v>
      </c>
      <c r="F144" s="58" t="s">
        <v>126</v>
      </c>
      <c r="G144" s="58" t="s">
        <v>409</v>
      </c>
      <c r="H144" s="58" t="s">
        <v>381</v>
      </c>
      <c r="I144" s="58">
        <v>10</v>
      </c>
      <c r="J144" s="58"/>
      <c r="K144" s="58"/>
      <c r="L144" s="58"/>
      <c r="M144" s="58"/>
      <c r="N144" s="58"/>
      <c r="O144" s="58">
        <v>10</v>
      </c>
      <c r="P144" s="58"/>
      <c r="Q144" s="58"/>
      <c r="R144" s="58"/>
      <c r="S144" s="58"/>
      <c r="T144" s="58"/>
      <c r="U144" s="58"/>
      <c r="V144" s="58"/>
      <c r="W144" s="58" t="s">
        <v>108</v>
      </c>
      <c r="X144" s="58" t="s">
        <v>109</v>
      </c>
      <c r="Y144" s="58" t="s">
        <v>128</v>
      </c>
      <c r="Z144" s="58" t="s">
        <v>109</v>
      </c>
      <c r="AA144" s="58" t="s">
        <v>109</v>
      </c>
      <c r="AB144" s="58" t="s">
        <v>128</v>
      </c>
      <c r="AC144" s="58">
        <v>267</v>
      </c>
      <c r="AD144" s="58">
        <v>1001</v>
      </c>
      <c r="AE144" s="58">
        <v>1001</v>
      </c>
      <c r="AF144" s="58" t="s">
        <v>178</v>
      </c>
      <c r="AG144" s="58" t="s">
        <v>711</v>
      </c>
      <c r="AH144" s="58"/>
      <c r="AI144" s="58" t="s">
        <v>128</v>
      </c>
      <c r="AJ144" s="58" t="s">
        <v>245</v>
      </c>
      <c r="AK144" s="58"/>
      <c r="AL144" s="58"/>
      <c r="AM144" s="58"/>
      <c r="AN144" s="58"/>
      <c r="AO144" s="58" t="s">
        <v>128</v>
      </c>
    </row>
    <row r="145" s="3" customFormat="1" ht="65" customHeight="1" spans="1:41">
      <c r="A145" s="57" t="s">
        <v>179</v>
      </c>
      <c r="B145" s="58" t="s">
        <v>712</v>
      </c>
      <c r="C145" s="58" t="s">
        <v>713</v>
      </c>
      <c r="D145" s="58" t="s">
        <v>133</v>
      </c>
      <c r="E145" s="58" t="s">
        <v>362</v>
      </c>
      <c r="F145" s="58" t="s">
        <v>126</v>
      </c>
      <c r="G145" s="58" t="s">
        <v>409</v>
      </c>
      <c r="H145" s="58" t="s">
        <v>363</v>
      </c>
      <c r="I145" s="58">
        <v>50</v>
      </c>
      <c r="J145" s="58"/>
      <c r="K145" s="58"/>
      <c r="L145" s="58"/>
      <c r="M145" s="58"/>
      <c r="N145" s="58"/>
      <c r="O145" s="58">
        <v>10</v>
      </c>
      <c r="P145" s="58"/>
      <c r="Q145" s="58"/>
      <c r="R145" s="58"/>
      <c r="S145" s="58"/>
      <c r="T145" s="58"/>
      <c r="U145" s="58"/>
      <c r="V145" s="58">
        <v>40</v>
      </c>
      <c r="W145" s="58" t="s">
        <v>108</v>
      </c>
      <c r="X145" s="58" t="s">
        <v>109</v>
      </c>
      <c r="Y145" s="58" t="s">
        <v>128</v>
      </c>
      <c r="Z145" s="58" t="s">
        <v>109</v>
      </c>
      <c r="AA145" s="58" t="s">
        <v>109</v>
      </c>
      <c r="AB145" s="58" t="s">
        <v>128</v>
      </c>
      <c r="AC145" s="58">
        <v>31</v>
      </c>
      <c r="AD145" s="58">
        <v>102</v>
      </c>
      <c r="AE145" s="58">
        <v>102</v>
      </c>
      <c r="AF145" s="58" t="s">
        <v>178</v>
      </c>
      <c r="AG145" s="58" t="s">
        <v>714</v>
      </c>
      <c r="AH145" s="58" t="s">
        <v>715</v>
      </c>
      <c r="AI145" s="58" t="s">
        <v>128</v>
      </c>
      <c r="AJ145" s="58" t="s">
        <v>245</v>
      </c>
      <c r="AK145" s="58"/>
      <c r="AL145" s="58"/>
      <c r="AM145" s="58"/>
      <c r="AN145" s="58"/>
      <c r="AO145" s="58" t="s">
        <v>128</v>
      </c>
    </row>
    <row r="146" s="3" customFormat="1" ht="65" customHeight="1" spans="1:41">
      <c r="A146" s="57" t="s">
        <v>179</v>
      </c>
      <c r="B146" s="58" t="s">
        <v>716</v>
      </c>
      <c r="C146" s="58" t="s">
        <v>717</v>
      </c>
      <c r="D146" s="58" t="s">
        <v>133</v>
      </c>
      <c r="E146" s="58" t="s">
        <v>380</v>
      </c>
      <c r="F146" s="58" t="s">
        <v>126</v>
      </c>
      <c r="G146" s="58" t="s">
        <v>409</v>
      </c>
      <c r="H146" s="58" t="s">
        <v>381</v>
      </c>
      <c r="I146" s="58">
        <v>52</v>
      </c>
      <c r="J146" s="58"/>
      <c r="K146" s="58"/>
      <c r="L146" s="58"/>
      <c r="M146" s="58"/>
      <c r="N146" s="58"/>
      <c r="O146" s="58">
        <v>10</v>
      </c>
      <c r="P146" s="58"/>
      <c r="Q146" s="58"/>
      <c r="R146" s="58"/>
      <c r="S146" s="58"/>
      <c r="T146" s="58"/>
      <c r="U146" s="58"/>
      <c r="V146" s="58">
        <v>42</v>
      </c>
      <c r="W146" s="58" t="s">
        <v>108</v>
      </c>
      <c r="X146" s="58" t="s">
        <v>109</v>
      </c>
      <c r="Y146" s="58" t="s">
        <v>128</v>
      </c>
      <c r="Z146" s="58" t="s">
        <v>109</v>
      </c>
      <c r="AA146" s="58" t="s">
        <v>109</v>
      </c>
      <c r="AB146" s="58" t="s">
        <v>128</v>
      </c>
      <c r="AC146" s="58">
        <v>35</v>
      </c>
      <c r="AD146" s="58">
        <v>120</v>
      </c>
      <c r="AE146" s="58">
        <v>120</v>
      </c>
      <c r="AF146" s="58" t="s">
        <v>178</v>
      </c>
      <c r="AG146" s="58" t="s">
        <v>718</v>
      </c>
      <c r="AH146" s="58" t="s">
        <v>715</v>
      </c>
      <c r="AI146" s="58" t="s">
        <v>128</v>
      </c>
      <c r="AJ146" s="58" t="s">
        <v>245</v>
      </c>
      <c r="AK146" s="58"/>
      <c r="AL146" s="58"/>
      <c r="AM146" s="58"/>
      <c r="AN146" s="58"/>
      <c r="AO146" s="58" t="s">
        <v>128</v>
      </c>
    </row>
    <row r="147" s="3" customFormat="1" ht="84" customHeight="1" spans="1:41">
      <c r="A147" s="57" t="s">
        <v>179</v>
      </c>
      <c r="B147" s="58" t="s">
        <v>719</v>
      </c>
      <c r="C147" s="58" t="s">
        <v>720</v>
      </c>
      <c r="D147" s="58" t="s">
        <v>133</v>
      </c>
      <c r="E147" s="58" t="s">
        <v>375</v>
      </c>
      <c r="F147" s="58" t="s">
        <v>126</v>
      </c>
      <c r="G147" s="58" t="s">
        <v>409</v>
      </c>
      <c r="H147" s="58" t="s">
        <v>376</v>
      </c>
      <c r="I147" s="58">
        <v>51</v>
      </c>
      <c r="J147" s="58"/>
      <c r="K147" s="58"/>
      <c r="L147" s="58"/>
      <c r="M147" s="58"/>
      <c r="N147" s="58"/>
      <c r="O147" s="58">
        <v>10</v>
      </c>
      <c r="P147" s="58"/>
      <c r="Q147" s="58"/>
      <c r="R147" s="58"/>
      <c r="S147" s="58"/>
      <c r="T147" s="58"/>
      <c r="U147" s="58"/>
      <c r="V147" s="58">
        <v>41</v>
      </c>
      <c r="W147" s="58" t="s">
        <v>108</v>
      </c>
      <c r="X147" s="58" t="s">
        <v>109</v>
      </c>
      <c r="Y147" s="58" t="s">
        <v>128</v>
      </c>
      <c r="Z147" s="58" t="s">
        <v>109</v>
      </c>
      <c r="AA147" s="58" t="s">
        <v>109</v>
      </c>
      <c r="AB147" s="58" t="s">
        <v>128</v>
      </c>
      <c r="AC147" s="58">
        <v>32</v>
      </c>
      <c r="AD147" s="58">
        <v>114</v>
      </c>
      <c r="AE147" s="58">
        <v>114</v>
      </c>
      <c r="AF147" s="58" t="s">
        <v>178</v>
      </c>
      <c r="AG147" s="58" t="s">
        <v>721</v>
      </c>
      <c r="AH147" s="58" t="s">
        <v>715</v>
      </c>
      <c r="AI147" s="58" t="s">
        <v>128</v>
      </c>
      <c r="AJ147" s="58" t="s">
        <v>722</v>
      </c>
      <c r="AK147" s="58"/>
      <c r="AL147" s="58"/>
      <c r="AM147" s="58"/>
      <c r="AN147" s="58"/>
      <c r="AO147" s="58" t="s">
        <v>128</v>
      </c>
    </row>
    <row r="148" s="3" customFormat="1" ht="65" customHeight="1" spans="1:41">
      <c r="A148" s="57" t="s">
        <v>179</v>
      </c>
      <c r="B148" s="57" t="s">
        <v>723</v>
      </c>
      <c r="C148" s="58" t="s">
        <v>724</v>
      </c>
      <c r="D148" s="58" t="s">
        <v>133</v>
      </c>
      <c r="E148" s="58" t="s">
        <v>380</v>
      </c>
      <c r="F148" s="58" t="s">
        <v>126</v>
      </c>
      <c r="G148" s="58" t="s">
        <v>409</v>
      </c>
      <c r="H148" s="58" t="s">
        <v>725</v>
      </c>
      <c r="I148" s="58">
        <v>76</v>
      </c>
      <c r="J148" s="58"/>
      <c r="K148" s="58"/>
      <c r="L148" s="58"/>
      <c r="M148" s="58"/>
      <c r="N148" s="58"/>
      <c r="O148" s="58">
        <v>15</v>
      </c>
      <c r="P148" s="58"/>
      <c r="Q148" s="58"/>
      <c r="R148" s="58"/>
      <c r="S148" s="58"/>
      <c r="T148" s="58"/>
      <c r="U148" s="58"/>
      <c r="V148" s="58">
        <v>61</v>
      </c>
      <c r="W148" s="58" t="s">
        <v>108</v>
      </c>
      <c r="X148" s="58" t="s">
        <v>109</v>
      </c>
      <c r="Y148" s="58" t="s">
        <v>128</v>
      </c>
      <c r="Z148" s="58" t="s">
        <v>128</v>
      </c>
      <c r="AA148" s="58" t="s">
        <v>128</v>
      </c>
      <c r="AB148" s="58" t="s">
        <v>109</v>
      </c>
      <c r="AC148" s="58">
        <v>18</v>
      </c>
      <c r="AD148" s="58">
        <v>61</v>
      </c>
      <c r="AE148" s="58">
        <v>61</v>
      </c>
      <c r="AF148" s="58" t="s">
        <v>657</v>
      </c>
      <c r="AG148" s="58" t="s">
        <v>726</v>
      </c>
      <c r="AH148" s="58" t="s">
        <v>715</v>
      </c>
      <c r="AI148" s="58" t="s">
        <v>128</v>
      </c>
      <c r="AJ148" s="58" t="s">
        <v>245</v>
      </c>
      <c r="AK148" s="58"/>
      <c r="AL148" s="58"/>
      <c r="AM148" s="58"/>
      <c r="AN148" s="58"/>
      <c r="AO148" s="58" t="s">
        <v>128</v>
      </c>
    </row>
    <row r="149" s="3" customFormat="1" ht="65" customHeight="1" spans="1:41">
      <c r="A149" s="57" t="s">
        <v>179</v>
      </c>
      <c r="B149" s="58" t="s">
        <v>727</v>
      </c>
      <c r="C149" s="59" t="s">
        <v>728</v>
      </c>
      <c r="D149" s="58" t="s">
        <v>403</v>
      </c>
      <c r="E149" s="58" t="s">
        <v>421</v>
      </c>
      <c r="F149" s="58" t="s">
        <v>126</v>
      </c>
      <c r="G149" s="58" t="s">
        <v>409</v>
      </c>
      <c r="H149" s="58" t="s">
        <v>422</v>
      </c>
      <c r="I149" s="58">
        <v>62</v>
      </c>
      <c r="J149" s="64"/>
      <c r="K149" s="58"/>
      <c r="L149" s="58"/>
      <c r="M149" s="58"/>
      <c r="N149" s="58"/>
      <c r="O149" s="58">
        <v>12</v>
      </c>
      <c r="P149" s="58"/>
      <c r="Q149" s="58"/>
      <c r="R149" s="58"/>
      <c r="S149" s="58"/>
      <c r="T149" s="58"/>
      <c r="U149" s="58"/>
      <c r="V149" s="58">
        <v>50</v>
      </c>
      <c r="W149" s="58" t="s">
        <v>108</v>
      </c>
      <c r="X149" s="58" t="s">
        <v>109</v>
      </c>
      <c r="Y149" s="58" t="s">
        <v>128</v>
      </c>
      <c r="Z149" s="58" t="s">
        <v>109</v>
      </c>
      <c r="AA149" s="58" t="s">
        <v>109</v>
      </c>
      <c r="AB149" s="58" t="s">
        <v>128</v>
      </c>
      <c r="AC149" s="58">
        <v>14</v>
      </c>
      <c r="AD149" s="58">
        <v>56</v>
      </c>
      <c r="AE149" s="58">
        <v>56</v>
      </c>
      <c r="AF149" s="58" t="s">
        <v>178</v>
      </c>
      <c r="AG149" s="58" t="s">
        <v>729</v>
      </c>
      <c r="AH149" s="58" t="s">
        <v>715</v>
      </c>
      <c r="AI149" s="58" t="s">
        <v>128</v>
      </c>
      <c r="AJ149" s="58" t="s">
        <v>409</v>
      </c>
      <c r="AK149" s="58"/>
      <c r="AL149" s="58"/>
      <c r="AM149" s="58"/>
      <c r="AN149" s="58"/>
      <c r="AO149" s="58" t="s">
        <v>128</v>
      </c>
    </row>
    <row r="150" s="3" customFormat="1" ht="65" customHeight="1" spans="1:41">
      <c r="A150" s="57" t="s">
        <v>179</v>
      </c>
      <c r="B150" s="58" t="s">
        <v>730</v>
      </c>
      <c r="C150" s="59" t="s">
        <v>731</v>
      </c>
      <c r="D150" s="58" t="s">
        <v>403</v>
      </c>
      <c r="E150" s="58" t="s">
        <v>426</v>
      </c>
      <c r="F150" s="58" t="s">
        <v>126</v>
      </c>
      <c r="G150" s="58" t="s">
        <v>409</v>
      </c>
      <c r="H150" s="58" t="s">
        <v>427</v>
      </c>
      <c r="I150" s="58">
        <v>60</v>
      </c>
      <c r="J150" s="58"/>
      <c r="K150" s="58"/>
      <c r="L150" s="58"/>
      <c r="M150" s="58"/>
      <c r="N150" s="58"/>
      <c r="O150" s="58">
        <v>12</v>
      </c>
      <c r="P150" s="58"/>
      <c r="Q150" s="58"/>
      <c r="R150" s="58"/>
      <c r="S150" s="58"/>
      <c r="T150" s="58"/>
      <c r="U150" s="58"/>
      <c r="V150" s="58">
        <v>48</v>
      </c>
      <c r="W150" s="58" t="s">
        <v>108</v>
      </c>
      <c r="X150" s="58" t="s">
        <v>109</v>
      </c>
      <c r="Y150" s="58" t="s">
        <v>128</v>
      </c>
      <c r="Z150" s="58" t="s">
        <v>109</v>
      </c>
      <c r="AA150" s="58" t="s">
        <v>109</v>
      </c>
      <c r="AB150" s="58" t="s">
        <v>128</v>
      </c>
      <c r="AC150" s="58">
        <v>12</v>
      </c>
      <c r="AD150" s="58">
        <v>52</v>
      </c>
      <c r="AE150" s="58">
        <v>52</v>
      </c>
      <c r="AF150" s="58" t="s">
        <v>178</v>
      </c>
      <c r="AG150" s="58" t="s">
        <v>732</v>
      </c>
      <c r="AH150" s="58" t="s">
        <v>715</v>
      </c>
      <c r="AI150" s="58" t="s">
        <v>128</v>
      </c>
      <c r="AJ150" s="58" t="s">
        <v>409</v>
      </c>
      <c r="AK150" s="58"/>
      <c r="AL150" s="58"/>
      <c r="AM150" s="58"/>
      <c r="AN150" s="58"/>
      <c r="AO150" s="58" t="s">
        <v>128</v>
      </c>
    </row>
    <row r="151" s="3" customFormat="1" ht="65" customHeight="1" spans="1:41">
      <c r="A151" s="57" t="s">
        <v>179</v>
      </c>
      <c r="B151" s="58" t="s">
        <v>733</v>
      </c>
      <c r="C151" s="59" t="s">
        <v>734</v>
      </c>
      <c r="D151" s="58" t="s">
        <v>403</v>
      </c>
      <c r="E151" s="58" t="s">
        <v>223</v>
      </c>
      <c r="F151" s="58" t="s">
        <v>126</v>
      </c>
      <c r="G151" s="58" t="s">
        <v>409</v>
      </c>
      <c r="H151" s="58" t="s">
        <v>417</v>
      </c>
      <c r="I151" s="58">
        <v>50</v>
      </c>
      <c r="J151" s="58"/>
      <c r="K151" s="58"/>
      <c r="L151" s="58"/>
      <c r="M151" s="58"/>
      <c r="N151" s="58"/>
      <c r="O151" s="58">
        <v>10</v>
      </c>
      <c r="P151" s="58"/>
      <c r="Q151" s="58"/>
      <c r="R151" s="58"/>
      <c r="S151" s="58"/>
      <c r="T151" s="58"/>
      <c r="U151" s="58"/>
      <c r="V151" s="58">
        <v>40</v>
      </c>
      <c r="W151" s="58" t="s">
        <v>108</v>
      </c>
      <c r="X151" s="58" t="s">
        <v>109</v>
      </c>
      <c r="Y151" s="58" t="s">
        <v>128</v>
      </c>
      <c r="Z151" s="58" t="s">
        <v>109</v>
      </c>
      <c r="AA151" s="58" t="s">
        <v>109</v>
      </c>
      <c r="AB151" s="58" t="s">
        <v>128</v>
      </c>
      <c r="AC151" s="58">
        <v>10</v>
      </c>
      <c r="AD151" s="58">
        <v>36</v>
      </c>
      <c r="AE151" s="58">
        <v>36</v>
      </c>
      <c r="AF151" s="58" t="s">
        <v>178</v>
      </c>
      <c r="AG151" s="58" t="s">
        <v>735</v>
      </c>
      <c r="AH151" s="58" t="s">
        <v>715</v>
      </c>
      <c r="AI151" s="58" t="s">
        <v>128</v>
      </c>
      <c r="AJ151" s="58" t="s">
        <v>409</v>
      </c>
      <c r="AK151" s="58"/>
      <c r="AL151" s="58"/>
      <c r="AM151" s="58"/>
      <c r="AN151" s="58"/>
      <c r="AO151" s="58" t="s">
        <v>128</v>
      </c>
    </row>
    <row r="152" s="3" customFormat="1" ht="65" customHeight="1" spans="1:41">
      <c r="A152" s="57" t="s">
        <v>179</v>
      </c>
      <c r="B152" s="58" t="s">
        <v>736</v>
      </c>
      <c r="C152" s="59" t="s">
        <v>737</v>
      </c>
      <c r="D152" s="58" t="s">
        <v>403</v>
      </c>
      <c r="E152" s="115" t="s">
        <v>426</v>
      </c>
      <c r="F152" s="58" t="s">
        <v>126</v>
      </c>
      <c r="G152" s="58" t="s">
        <v>409</v>
      </c>
      <c r="H152" s="58" t="s">
        <v>738</v>
      </c>
      <c r="I152" s="58">
        <v>76</v>
      </c>
      <c r="J152" s="58"/>
      <c r="K152" s="58"/>
      <c r="L152" s="58"/>
      <c r="M152" s="58"/>
      <c r="N152" s="58"/>
      <c r="O152" s="58">
        <v>15</v>
      </c>
      <c r="P152" s="58"/>
      <c r="Q152" s="58"/>
      <c r="R152" s="58"/>
      <c r="S152" s="58"/>
      <c r="T152" s="58"/>
      <c r="U152" s="58"/>
      <c r="V152" s="58">
        <v>61</v>
      </c>
      <c r="W152" s="58" t="s">
        <v>108</v>
      </c>
      <c r="X152" s="58" t="s">
        <v>109</v>
      </c>
      <c r="Y152" s="58" t="s">
        <v>128</v>
      </c>
      <c r="Z152" s="58" t="s">
        <v>109</v>
      </c>
      <c r="AA152" s="58" t="s">
        <v>109</v>
      </c>
      <c r="AB152" s="58" t="s">
        <v>128</v>
      </c>
      <c r="AC152" s="58">
        <v>15</v>
      </c>
      <c r="AD152" s="58">
        <v>56</v>
      </c>
      <c r="AE152" s="58">
        <v>56</v>
      </c>
      <c r="AF152" s="58" t="s">
        <v>178</v>
      </c>
      <c r="AG152" s="58" t="s">
        <v>739</v>
      </c>
      <c r="AH152" s="58" t="s">
        <v>715</v>
      </c>
      <c r="AI152" s="58" t="s">
        <v>128</v>
      </c>
      <c r="AJ152" s="58" t="s">
        <v>409</v>
      </c>
      <c r="AK152" s="58"/>
      <c r="AL152" s="58"/>
      <c r="AM152" s="58"/>
      <c r="AN152" s="58"/>
      <c r="AO152" s="58" t="s">
        <v>128</v>
      </c>
    </row>
    <row r="153" s="3" customFormat="1" ht="65" customHeight="1" spans="1:41">
      <c r="A153" s="57" t="s">
        <v>179</v>
      </c>
      <c r="B153" s="58" t="s">
        <v>740</v>
      </c>
      <c r="C153" s="58" t="s">
        <v>741</v>
      </c>
      <c r="D153" s="58" t="s">
        <v>403</v>
      </c>
      <c r="E153" s="58" t="s">
        <v>426</v>
      </c>
      <c r="F153" s="58" t="s">
        <v>126</v>
      </c>
      <c r="G153" s="58" t="s">
        <v>409</v>
      </c>
      <c r="H153" s="58" t="s">
        <v>742</v>
      </c>
      <c r="I153" s="58">
        <v>48</v>
      </c>
      <c r="J153" s="58"/>
      <c r="K153" s="58"/>
      <c r="L153" s="58"/>
      <c r="M153" s="58"/>
      <c r="N153" s="58"/>
      <c r="O153" s="58">
        <v>8</v>
      </c>
      <c r="P153" s="58"/>
      <c r="Q153" s="58"/>
      <c r="R153" s="58"/>
      <c r="S153" s="58"/>
      <c r="T153" s="58"/>
      <c r="U153" s="58"/>
      <c r="V153" s="58">
        <v>40</v>
      </c>
      <c r="W153" s="58" t="s">
        <v>108</v>
      </c>
      <c r="X153" s="58" t="s">
        <v>109</v>
      </c>
      <c r="Y153" s="58" t="s">
        <v>128</v>
      </c>
      <c r="Z153" s="58" t="s">
        <v>128</v>
      </c>
      <c r="AA153" s="58" t="s">
        <v>128</v>
      </c>
      <c r="AB153" s="58" t="s">
        <v>128</v>
      </c>
      <c r="AC153" s="58">
        <v>10</v>
      </c>
      <c r="AD153" s="58">
        <v>36</v>
      </c>
      <c r="AE153" s="58">
        <v>36</v>
      </c>
      <c r="AF153" s="58" t="s">
        <v>661</v>
      </c>
      <c r="AG153" s="58" t="s">
        <v>743</v>
      </c>
      <c r="AH153" s="58" t="s">
        <v>715</v>
      </c>
      <c r="AI153" s="58" t="s">
        <v>128</v>
      </c>
      <c r="AJ153" s="58" t="s">
        <v>409</v>
      </c>
      <c r="AK153" s="58"/>
      <c r="AL153" s="58"/>
      <c r="AM153" s="58"/>
      <c r="AN153" s="58"/>
      <c r="AO153" s="58" t="s">
        <v>128</v>
      </c>
    </row>
    <row r="154" s="3" customFormat="1" ht="65" customHeight="1" spans="1:41">
      <c r="A154" s="57" t="s">
        <v>179</v>
      </c>
      <c r="B154" s="58" t="s">
        <v>744</v>
      </c>
      <c r="C154" s="58" t="s">
        <v>745</v>
      </c>
      <c r="D154" s="58" t="s">
        <v>403</v>
      </c>
      <c r="E154" s="58" t="s">
        <v>426</v>
      </c>
      <c r="F154" s="58" t="s">
        <v>126</v>
      </c>
      <c r="G154" s="58" t="s">
        <v>409</v>
      </c>
      <c r="H154" s="58" t="s">
        <v>427</v>
      </c>
      <c r="I154" s="58">
        <v>10</v>
      </c>
      <c r="J154" s="58"/>
      <c r="K154" s="58"/>
      <c r="L154" s="58"/>
      <c r="M154" s="58"/>
      <c r="N154" s="58"/>
      <c r="O154" s="58">
        <v>10</v>
      </c>
      <c r="P154" s="58"/>
      <c r="Q154" s="58"/>
      <c r="R154" s="58"/>
      <c r="S154" s="58"/>
      <c r="T154" s="58"/>
      <c r="U154" s="58"/>
      <c r="V154" s="58"/>
      <c r="W154" s="58" t="s">
        <v>108</v>
      </c>
      <c r="X154" s="58" t="s">
        <v>109</v>
      </c>
      <c r="Y154" s="58" t="s">
        <v>128</v>
      </c>
      <c r="Z154" s="58" t="s">
        <v>128</v>
      </c>
      <c r="AA154" s="58" t="s">
        <v>109</v>
      </c>
      <c r="AB154" s="58" t="s">
        <v>128</v>
      </c>
      <c r="AC154" s="58">
        <v>171</v>
      </c>
      <c r="AD154" s="58">
        <v>499</v>
      </c>
      <c r="AE154" s="58">
        <v>499</v>
      </c>
      <c r="AF154" s="58" t="s">
        <v>178</v>
      </c>
      <c r="AG154" s="58" t="s">
        <v>746</v>
      </c>
      <c r="AH154" s="58"/>
      <c r="AI154" s="58" t="s">
        <v>128</v>
      </c>
      <c r="AJ154" s="58" t="s">
        <v>409</v>
      </c>
      <c r="AK154" s="58"/>
      <c r="AL154" s="58"/>
      <c r="AM154" s="58"/>
      <c r="AN154" s="58"/>
      <c r="AO154" s="58" t="s">
        <v>128</v>
      </c>
    </row>
    <row r="155" s="3" customFormat="1" ht="65" customHeight="1" spans="1:41">
      <c r="A155" s="57" t="s">
        <v>179</v>
      </c>
      <c r="B155" s="58" t="s">
        <v>747</v>
      </c>
      <c r="C155" s="58" t="s">
        <v>745</v>
      </c>
      <c r="D155" s="58" t="s">
        <v>403</v>
      </c>
      <c r="E155" s="58" t="s">
        <v>421</v>
      </c>
      <c r="F155" s="58" t="s">
        <v>126</v>
      </c>
      <c r="G155" s="58" t="s">
        <v>409</v>
      </c>
      <c r="H155" s="58" t="s">
        <v>422</v>
      </c>
      <c r="I155" s="58">
        <v>10</v>
      </c>
      <c r="J155" s="58"/>
      <c r="K155" s="58"/>
      <c r="L155" s="58"/>
      <c r="M155" s="58"/>
      <c r="N155" s="58"/>
      <c r="O155" s="58">
        <v>10</v>
      </c>
      <c r="P155" s="58"/>
      <c r="Q155" s="58"/>
      <c r="R155" s="58"/>
      <c r="S155" s="58"/>
      <c r="T155" s="58"/>
      <c r="U155" s="58"/>
      <c r="V155" s="58"/>
      <c r="W155" s="58" t="s">
        <v>108</v>
      </c>
      <c r="X155" s="58" t="s">
        <v>109</v>
      </c>
      <c r="Y155" s="58" t="s">
        <v>128</v>
      </c>
      <c r="Z155" s="58" t="s">
        <v>128</v>
      </c>
      <c r="AA155" s="58" t="s">
        <v>109</v>
      </c>
      <c r="AB155" s="58" t="s">
        <v>128</v>
      </c>
      <c r="AC155" s="58">
        <v>146</v>
      </c>
      <c r="AD155" s="58">
        <v>442</v>
      </c>
      <c r="AE155" s="58">
        <v>442</v>
      </c>
      <c r="AF155" s="58" t="s">
        <v>178</v>
      </c>
      <c r="AG155" s="58" t="s">
        <v>748</v>
      </c>
      <c r="AH155" s="58"/>
      <c r="AI155" s="58" t="s">
        <v>128</v>
      </c>
      <c r="AJ155" s="58" t="s">
        <v>409</v>
      </c>
      <c r="AK155" s="58"/>
      <c r="AL155" s="58"/>
      <c r="AM155" s="58"/>
      <c r="AN155" s="58"/>
      <c r="AO155" s="58" t="s">
        <v>128</v>
      </c>
    </row>
    <row r="156" s="3" customFormat="1" ht="65" customHeight="1" spans="1:41">
      <c r="A156" s="57" t="s">
        <v>179</v>
      </c>
      <c r="B156" s="58" t="s">
        <v>749</v>
      </c>
      <c r="C156" s="58" t="s">
        <v>750</v>
      </c>
      <c r="D156" s="58" t="s">
        <v>403</v>
      </c>
      <c r="E156" s="115" t="s">
        <v>223</v>
      </c>
      <c r="F156" s="58" t="s">
        <v>126</v>
      </c>
      <c r="G156" s="58" t="s">
        <v>409</v>
      </c>
      <c r="H156" s="58" t="s">
        <v>751</v>
      </c>
      <c r="I156" s="58">
        <v>29</v>
      </c>
      <c r="J156" s="58"/>
      <c r="K156" s="58"/>
      <c r="L156" s="58"/>
      <c r="M156" s="58"/>
      <c r="N156" s="58"/>
      <c r="O156" s="58">
        <v>5</v>
      </c>
      <c r="P156" s="58"/>
      <c r="Q156" s="58"/>
      <c r="R156" s="58"/>
      <c r="S156" s="58"/>
      <c r="T156" s="58"/>
      <c r="U156" s="58"/>
      <c r="V156" s="58">
        <v>24</v>
      </c>
      <c r="W156" s="58" t="s">
        <v>108</v>
      </c>
      <c r="X156" s="58" t="s">
        <v>109</v>
      </c>
      <c r="Y156" s="58" t="s">
        <v>128</v>
      </c>
      <c r="Z156" s="58" t="s">
        <v>109</v>
      </c>
      <c r="AA156" s="58" t="s">
        <v>109</v>
      </c>
      <c r="AB156" s="58" t="s">
        <v>128</v>
      </c>
      <c r="AC156" s="58">
        <v>73</v>
      </c>
      <c r="AD156" s="58">
        <v>265</v>
      </c>
      <c r="AE156" s="58">
        <v>265</v>
      </c>
      <c r="AF156" s="58" t="s">
        <v>178</v>
      </c>
      <c r="AG156" s="58" t="s">
        <v>752</v>
      </c>
      <c r="AH156" s="58" t="s">
        <v>715</v>
      </c>
      <c r="AI156" s="58" t="s">
        <v>128</v>
      </c>
      <c r="AJ156" s="58" t="s">
        <v>409</v>
      </c>
      <c r="AK156" s="58"/>
      <c r="AL156" s="58"/>
      <c r="AM156" s="58"/>
      <c r="AN156" s="58"/>
      <c r="AO156" s="58" t="s">
        <v>128</v>
      </c>
    </row>
    <row r="157" s="3" customFormat="1" ht="65" customHeight="1" spans="1:41">
      <c r="A157" s="57" t="s">
        <v>179</v>
      </c>
      <c r="B157" s="58" t="s">
        <v>753</v>
      </c>
      <c r="C157" s="58" t="s">
        <v>754</v>
      </c>
      <c r="D157" s="58" t="s">
        <v>403</v>
      </c>
      <c r="E157" s="115" t="s">
        <v>438</v>
      </c>
      <c r="F157" s="58" t="s">
        <v>126</v>
      </c>
      <c r="G157" s="58" t="s">
        <v>409</v>
      </c>
      <c r="H157" s="58" t="s">
        <v>457</v>
      </c>
      <c r="I157" s="58">
        <v>28</v>
      </c>
      <c r="J157" s="58"/>
      <c r="K157" s="58"/>
      <c r="L157" s="58"/>
      <c r="M157" s="58"/>
      <c r="N157" s="58"/>
      <c r="O157" s="58">
        <v>5</v>
      </c>
      <c r="P157" s="58"/>
      <c r="Q157" s="58"/>
      <c r="R157" s="58"/>
      <c r="S157" s="58"/>
      <c r="T157" s="58"/>
      <c r="U157" s="58"/>
      <c r="V157" s="58">
        <v>23</v>
      </c>
      <c r="W157" s="58" t="s">
        <v>108</v>
      </c>
      <c r="X157" s="58" t="s">
        <v>109</v>
      </c>
      <c r="Y157" s="58" t="s">
        <v>128</v>
      </c>
      <c r="Z157" s="58" t="s">
        <v>109</v>
      </c>
      <c r="AA157" s="58" t="s">
        <v>109</v>
      </c>
      <c r="AB157" s="58" t="s">
        <v>128</v>
      </c>
      <c r="AC157" s="58">
        <v>43</v>
      </c>
      <c r="AD157" s="58">
        <v>95</v>
      </c>
      <c r="AE157" s="58">
        <v>95</v>
      </c>
      <c r="AF157" s="58" t="s">
        <v>178</v>
      </c>
      <c r="AG157" s="58" t="s">
        <v>755</v>
      </c>
      <c r="AH157" s="58" t="s">
        <v>715</v>
      </c>
      <c r="AI157" s="58" t="s">
        <v>128</v>
      </c>
      <c r="AJ157" s="58" t="s">
        <v>409</v>
      </c>
      <c r="AK157" s="58"/>
      <c r="AL157" s="58"/>
      <c r="AM157" s="58"/>
      <c r="AN157" s="58"/>
      <c r="AO157" s="58" t="s">
        <v>128</v>
      </c>
    </row>
    <row r="158" s="3" customFormat="1" ht="65" customHeight="1" spans="1:41">
      <c r="A158" s="57" t="s">
        <v>179</v>
      </c>
      <c r="B158" s="58" t="s">
        <v>756</v>
      </c>
      <c r="C158" s="58" t="s">
        <v>757</v>
      </c>
      <c r="D158" s="58" t="s">
        <v>461</v>
      </c>
      <c r="E158" s="58" t="s">
        <v>473</v>
      </c>
      <c r="F158" s="58" t="s">
        <v>126</v>
      </c>
      <c r="G158" s="58" t="s">
        <v>409</v>
      </c>
      <c r="H158" s="58" t="s">
        <v>474</v>
      </c>
      <c r="I158" s="58">
        <v>10</v>
      </c>
      <c r="J158" s="58"/>
      <c r="K158" s="58"/>
      <c r="L158" s="58"/>
      <c r="M158" s="58"/>
      <c r="N158" s="58"/>
      <c r="O158" s="58">
        <v>10</v>
      </c>
      <c r="P158" s="58"/>
      <c r="Q158" s="58"/>
      <c r="R158" s="58"/>
      <c r="S158" s="58"/>
      <c r="T158" s="58"/>
      <c r="U158" s="58"/>
      <c r="V158" s="58"/>
      <c r="W158" s="58" t="s">
        <v>108</v>
      </c>
      <c r="X158" s="58" t="s">
        <v>109</v>
      </c>
      <c r="Y158" s="58" t="s">
        <v>109</v>
      </c>
      <c r="Z158" s="58" t="s">
        <v>109</v>
      </c>
      <c r="AA158" s="58" t="s">
        <v>109</v>
      </c>
      <c r="AB158" s="58" t="s">
        <v>128</v>
      </c>
      <c r="AC158" s="58">
        <v>90</v>
      </c>
      <c r="AD158" s="58">
        <v>315</v>
      </c>
      <c r="AE158" s="58">
        <v>315</v>
      </c>
      <c r="AF158" s="58" t="s">
        <v>464</v>
      </c>
      <c r="AG158" s="58" t="s">
        <v>758</v>
      </c>
      <c r="AH158" s="58"/>
      <c r="AI158" s="58" t="s">
        <v>128</v>
      </c>
      <c r="AJ158" s="58" t="s">
        <v>245</v>
      </c>
      <c r="AK158" s="68"/>
      <c r="AL158" s="68"/>
      <c r="AM158" s="68"/>
      <c r="AN158" s="68"/>
      <c r="AO158" s="58" t="s">
        <v>128</v>
      </c>
    </row>
    <row r="159" s="3" customFormat="1" ht="65" customHeight="1" spans="1:41">
      <c r="A159" s="57" t="s">
        <v>179</v>
      </c>
      <c r="B159" s="58" t="s">
        <v>759</v>
      </c>
      <c r="C159" s="58" t="s">
        <v>760</v>
      </c>
      <c r="D159" s="58" t="s">
        <v>461</v>
      </c>
      <c r="E159" s="58" t="s">
        <v>761</v>
      </c>
      <c r="F159" s="58" t="s">
        <v>126</v>
      </c>
      <c r="G159" s="58" t="s">
        <v>409</v>
      </c>
      <c r="H159" s="58" t="s">
        <v>762</v>
      </c>
      <c r="I159" s="58">
        <v>10</v>
      </c>
      <c r="J159" s="58"/>
      <c r="K159" s="58"/>
      <c r="L159" s="58"/>
      <c r="M159" s="58"/>
      <c r="N159" s="58"/>
      <c r="O159" s="58">
        <v>10</v>
      </c>
      <c r="P159" s="58"/>
      <c r="Q159" s="58"/>
      <c r="R159" s="58"/>
      <c r="S159" s="58"/>
      <c r="T159" s="58"/>
      <c r="U159" s="58"/>
      <c r="V159" s="58"/>
      <c r="W159" s="58" t="s">
        <v>108</v>
      </c>
      <c r="X159" s="58" t="s">
        <v>109</v>
      </c>
      <c r="Y159" s="58" t="s">
        <v>109</v>
      </c>
      <c r="Z159" s="58" t="s">
        <v>109</v>
      </c>
      <c r="AA159" s="58" t="s">
        <v>109</v>
      </c>
      <c r="AB159" s="58" t="s">
        <v>128</v>
      </c>
      <c r="AC159" s="58">
        <v>160</v>
      </c>
      <c r="AD159" s="58">
        <v>444</v>
      </c>
      <c r="AE159" s="58">
        <v>444</v>
      </c>
      <c r="AF159" s="58" t="s">
        <v>464</v>
      </c>
      <c r="AG159" s="58" t="s">
        <v>763</v>
      </c>
      <c r="AH159" s="58"/>
      <c r="AI159" s="58" t="s">
        <v>128</v>
      </c>
      <c r="AJ159" s="58" t="s">
        <v>245</v>
      </c>
      <c r="AK159" s="68"/>
      <c r="AL159" s="68"/>
      <c r="AM159" s="68"/>
      <c r="AN159" s="68"/>
      <c r="AO159" s="58" t="s">
        <v>128</v>
      </c>
    </row>
    <row r="160" s="3" customFormat="1" ht="65" customHeight="1" spans="1:41">
      <c r="A160" s="57" t="s">
        <v>179</v>
      </c>
      <c r="B160" s="58" t="s">
        <v>764</v>
      </c>
      <c r="C160" s="58" t="s">
        <v>765</v>
      </c>
      <c r="D160" s="58" t="s">
        <v>461</v>
      </c>
      <c r="E160" s="58" t="s">
        <v>766</v>
      </c>
      <c r="F160" s="58" t="s">
        <v>126</v>
      </c>
      <c r="G160" s="58" t="s">
        <v>409</v>
      </c>
      <c r="H160" s="58" t="s">
        <v>767</v>
      </c>
      <c r="I160" s="58">
        <v>10</v>
      </c>
      <c r="J160" s="58"/>
      <c r="K160" s="58"/>
      <c r="L160" s="58"/>
      <c r="M160" s="58"/>
      <c r="N160" s="58"/>
      <c r="O160" s="58">
        <v>10</v>
      </c>
      <c r="P160" s="58"/>
      <c r="Q160" s="58"/>
      <c r="R160" s="58"/>
      <c r="S160" s="58"/>
      <c r="T160" s="58"/>
      <c r="U160" s="58"/>
      <c r="V160" s="58"/>
      <c r="W160" s="58" t="s">
        <v>108</v>
      </c>
      <c r="X160" s="58" t="s">
        <v>109</v>
      </c>
      <c r="Y160" s="58" t="s">
        <v>109</v>
      </c>
      <c r="Z160" s="58" t="s">
        <v>109</v>
      </c>
      <c r="AA160" s="58" t="s">
        <v>109</v>
      </c>
      <c r="AB160" s="58" t="s">
        <v>128</v>
      </c>
      <c r="AC160" s="58">
        <v>129</v>
      </c>
      <c r="AD160" s="58">
        <v>427</v>
      </c>
      <c r="AE160" s="58">
        <v>427</v>
      </c>
      <c r="AF160" s="58" t="s">
        <v>464</v>
      </c>
      <c r="AG160" s="58" t="s">
        <v>768</v>
      </c>
      <c r="AH160" s="58"/>
      <c r="AI160" s="58" t="s">
        <v>128</v>
      </c>
      <c r="AJ160" s="58" t="s">
        <v>245</v>
      </c>
      <c r="AK160" s="68"/>
      <c r="AL160" s="68"/>
      <c r="AM160" s="68"/>
      <c r="AN160" s="68"/>
      <c r="AO160" s="58" t="s">
        <v>128</v>
      </c>
    </row>
    <row r="161" s="3" customFormat="1" ht="65" customHeight="1" spans="1:41">
      <c r="A161" s="57" t="s">
        <v>179</v>
      </c>
      <c r="B161" s="58" t="s">
        <v>769</v>
      </c>
      <c r="C161" s="58" t="s">
        <v>770</v>
      </c>
      <c r="D161" s="58" t="s">
        <v>461</v>
      </c>
      <c r="E161" s="58" t="s">
        <v>484</v>
      </c>
      <c r="F161" s="58" t="s">
        <v>126</v>
      </c>
      <c r="G161" s="58" t="s">
        <v>409</v>
      </c>
      <c r="H161" s="58" t="s">
        <v>485</v>
      </c>
      <c r="I161" s="58">
        <v>10</v>
      </c>
      <c r="J161" s="58"/>
      <c r="K161" s="58"/>
      <c r="L161" s="58"/>
      <c r="M161" s="58"/>
      <c r="N161" s="58"/>
      <c r="O161" s="58">
        <v>10</v>
      </c>
      <c r="P161" s="58"/>
      <c r="Q161" s="58"/>
      <c r="R161" s="58"/>
      <c r="S161" s="58"/>
      <c r="T161" s="58"/>
      <c r="U161" s="58"/>
      <c r="V161" s="58"/>
      <c r="W161" s="58" t="s">
        <v>108</v>
      </c>
      <c r="X161" s="58" t="s">
        <v>109</v>
      </c>
      <c r="Y161" s="58" t="s">
        <v>109</v>
      </c>
      <c r="Z161" s="58" t="s">
        <v>109</v>
      </c>
      <c r="AA161" s="58" t="s">
        <v>109</v>
      </c>
      <c r="AB161" s="58" t="s">
        <v>128</v>
      </c>
      <c r="AC161" s="58">
        <v>149</v>
      </c>
      <c r="AD161" s="58">
        <v>453</v>
      </c>
      <c r="AE161" s="58">
        <v>453</v>
      </c>
      <c r="AF161" s="58" t="s">
        <v>464</v>
      </c>
      <c r="AG161" s="58" t="s">
        <v>771</v>
      </c>
      <c r="AH161" s="58"/>
      <c r="AI161" s="58" t="s">
        <v>128</v>
      </c>
      <c r="AJ161" s="58" t="s">
        <v>245</v>
      </c>
      <c r="AK161" s="68"/>
      <c r="AL161" s="68"/>
      <c r="AM161" s="68"/>
      <c r="AN161" s="68"/>
      <c r="AO161" s="58" t="s">
        <v>128</v>
      </c>
    </row>
    <row r="162" s="3" customFormat="1" ht="65" customHeight="1" spans="1:41">
      <c r="A162" s="57" t="s">
        <v>179</v>
      </c>
      <c r="B162" s="58" t="s">
        <v>772</v>
      </c>
      <c r="C162" s="58" t="s">
        <v>773</v>
      </c>
      <c r="D162" s="58" t="s">
        <v>461</v>
      </c>
      <c r="E162" s="58" t="s">
        <v>489</v>
      </c>
      <c r="F162" s="58" t="s">
        <v>126</v>
      </c>
      <c r="G162" s="58" t="s">
        <v>409</v>
      </c>
      <c r="H162" s="58" t="s">
        <v>490</v>
      </c>
      <c r="I162" s="58">
        <v>10</v>
      </c>
      <c r="J162" s="58"/>
      <c r="K162" s="58"/>
      <c r="L162" s="58"/>
      <c r="M162" s="58"/>
      <c r="N162" s="58"/>
      <c r="O162" s="58">
        <v>10</v>
      </c>
      <c r="P162" s="58"/>
      <c r="Q162" s="58"/>
      <c r="R162" s="58"/>
      <c r="S162" s="58"/>
      <c r="T162" s="58"/>
      <c r="U162" s="58"/>
      <c r="V162" s="58"/>
      <c r="W162" s="58" t="s">
        <v>108</v>
      </c>
      <c r="X162" s="58" t="s">
        <v>109</v>
      </c>
      <c r="Y162" s="58" t="s">
        <v>109</v>
      </c>
      <c r="Z162" s="58" t="s">
        <v>109</v>
      </c>
      <c r="AA162" s="58" t="s">
        <v>109</v>
      </c>
      <c r="AB162" s="58" t="s">
        <v>128</v>
      </c>
      <c r="AC162" s="58">
        <v>145</v>
      </c>
      <c r="AD162" s="58">
        <v>450</v>
      </c>
      <c r="AE162" s="58">
        <v>450</v>
      </c>
      <c r="AF162" s="58" t="s">
        <v>464</v>
      </c>
      <c r="AG162" s="58" t="s">
        <v>774</v>
      </c>
      <c r="AH162" s="58"/>
      <c r="AI162" s="58" t="s">
        <v>128</v>
      </c>
      <c r="AJ162" s="58" t="s">
        <v>245</v>
      </c>
      <c r="AK162" s="68"/>
      <c r="AL162" s="68"/>
      <c r="AM162" s="68"/>
      <c r="AN162" s="68"/>
      <c r="AO162" s="58" t="s">
        <v>128</v>
      </c>
    </row>
    <row r="163" s="3" customFormat="1" ht="65" customHeight="1" spans="1:41">
      <c r="A163" s="57" t="s">
        <v>179</v>
      </c>
      <c r="B163" s="58" t="s">
        <v>775</v>
      </c>
      <c r="C163" s="58" t="s">
        <v>776</v>
      </c>
      <c r="D163" s="58" t="s">
        <v>461</v>
      </c>
      <c r="E163" s="58" t="s">
        <v>494</v>
      </c>
      <c r="F163" s="58" t="s">
        <v>126</v>
      </c>
      <c r="G163" s="58" t="s">
        <v>409</v>
      </c>
      <c r="H163" s="58" t="s">
        <v>495</v>
      </c>
      <c r="I163" s="58">
        <v>10</v>
      </c>
      <c r="J163" s="58"/>
      <c r="K163" s="58"/>
      <c r="L163" s="58"/>
      <c r="M163" s="58"/>
      <c r="N163" s="58"/>
      <c r="O163" s="58">
        <v>10</v>
      </c>
      <c r="P163" s="58"/>
      <c r="Q163" s="58"/>
      <c r="R163" s="58"/>
      <c r="S163" s="58"/>
      <c r="T163" s="58"/>
      <c r="U163" s="58"/>
      <c r="V163" s="58"/>
      <c r="W163" s="58" t="s">
        <v>108</v>
      </c>
      <c r="X163" s="58" t="s">
        <v>109</v>
      </c>
      <c r="Y163" s="58" t="s">
        <v>109</v>
      </c>
      <c r="Z163" s="58" t="s">
        <v>109</v>
      </c>
      <c r="AA163" s="58" t="s">
        <v>109</v>
      </c>
      <c r="AB163" s="58" t="s">
        <v>128</v>
      </c>
      <c r="AC163" s="58">
        <v>124</v>
      </c>
      <c r="AD163" s="58">
        <v>333</v>
      </c>
      <c r="AE163" s="58">
        <v>333</v>
      </c>
      <c r="AF163" s="58" t="s">
        <v>464</v>
      </c>
      <c r="AG163" s="58" t="s">
        <v>777</v>
      </c>
      <c r="AH163" s="58"/>
      <c r="AI163" s="58" t="s">
        <v>128</v>
      </c>
      <c r="AJ163" s="58" t="s">
        <v>245</v>
      </c>
      <c r="AK163" s="68"/>
      <c r="AL163" s="68"/>
      <c r="AM163" s="68"/>
      <c r="AN163" s="68"/>
      <c r="AO163" s="58" t="s">
        <v>128</v>
      </c>
    </row>
    <row r="164" s="3" customFormat="1" ht="65" customHeight="1" spans="1:41">
      <c r="A164" s="57" t="s">
        <v>179</v>
      </c>
      <c r="B164" s="58" t="s">
        <v>778</v>
      </c>
      <c r="C164" s="59" t="s">
        <v>779</v>
      </c>
      <c r="D164" s="58" t="s">
        <v>461</v>
      </c>
      <c r="E164" s="58" t="s">
        <v>462</v>
      </c>
      <c r="F164" s="58" t="s">
        <v>126</v>
      </c>
      <c r="G164" s="58" t="s">
        <v>409</v>
      </c>
      <c r="H164" s="58" t="s">
        <v>463</v>
      </c>
      <c r="I164" s="58">
        <v>224</v>
      </c>
      <c r="J164" s="58"/>
      <c r="K164" s="58"/>
      <c r="L164" s="58"/>
      <c r="M164" s="58"/>
      <c r="N164" s="58"/>
      <c r="O164" s="58">
        <v>44</v>
      </c>
      <c r="P164" s="58"/>
      <c r="Q164" s="58"/>
      <c r="R164" s="58"/>
      <c r="S164" s="58"/>
      <c r="T164" s="58"/>
      <c r="U164" s="58"/>
      <c r="V164" s="78">
        <v>180</v>
      </c>
      <c r="W164" s="58" t="s">
        <v>108</v>
      </c>
      <c r="X164" s="58" t="s">
        <v>109</v>
      </c>
      <c r="Y164" s="58" t="s">
        <v>109</v>
      </c>
      <c r="Z164" s="58" t="s">
        <v>128</v>
      </c>
      <c r="AA164" s="58" t="s">
        <v>109</v>
      </c>
      <c r="AB164" s="58" t="s">
        <v>128</v>
      </c>
      <c r="AC164" s="58">
        <v>44</v>
      </c>
      <c r="AD164" s="69">
        <v>154</v>
      </c>
      <c r="AE164" s="69">
        <v>154</v>
      </c>
      <c r="AF164" s="58" t="s">
        <v>464</v>
      </c>
      <c r="AG164" s="58" t="s">
        <v>780</v>
      </c>
      <c r="AH164" s="58"/>
      <c r="AI164" s="58" t="s">
        <v>128</v>
      </c>
      <c r="AJ164" s="58" t="s">
        <v>245</v>
      </c>
      <c r="AK164" s="68"/>
      <c r="AL164" s="68"/>
      <c r="AM164" s="68"/>
      <c r="AN164" s="68"/>
      <c r="AO164" s="58" t="s">
        <v>128</v>
      </c>
    </row>
    <row r="165" s="3" customFormat="1" ht="65" customHeight="1" spans="1:41">
      <c r="A165" s="57" t="s">
        <v>179</v>
      </c>
      <c r="B165" s="58" t="s">
        <v>781</v>
      </c>
      <c r="C165" s="59" t="s">
        <v>782</v>
      </c>
      <c r="D165" s="58" t="s">
        <v>461</v>
      </c>
      <c r="E165" s="58" t="s">
        <v>473</v>
      </c>
      <c r="F165" s="58" t="s">
        <v>126</v>
      </c>
      <c r="G165" s="58" t="s">
        <v>409</v>
      </c>
      <c r="H165" s="58" t="s">
        <v>474</v>
      </c>
      <c r="I165" s="58">
        <v>136</v>
      </c>
      <c r="J165" s="58"/>
      <c r="K165" s="58"/>
      <c r="L165" s="58"/>
      <c r="M165" s="58"/>
      <c r="N165" s="58"/>
      <c r="O165" s="58">
        <v>31</v>
      </c>
      <c r="P165" s="58"/>
      <c r="Q165" s="58"/>
      <c r="R165" s="58"/>
      <c r="S165" s="58"/>
      <c r="T165" s="58"/>
      <c r="U165" s="58"/>
      <c r="V165" s="78">
        <v>105</v>
      </c>
      <c r="W165" s="58" t="s">
        <v>108</v>
      </c>
      <c r="X165" s="58" t="s">
        <v>109</v>
      </c>
      <c r="Y165" s="58" t="s">
        <v>109</v>
      </c>
      <c r="Z165" s="58" t="s">
        <v>128</v>
      </c>
      <c r="AA165" s="58" t="s">
        <v>109</v>
      </c>
      <c r="AB165" s="58" t="s">
        <v>128</v>
      </c>
      <c r="AC165" s="58">
        <v>26</v>
      </c>
      <c r="AD165" s="69">
        <v>91</v>
      </c>
      <c r="AE165" s="69">
        <v>91</v>
      </c>
      <c r="AF165" s="58" t="s">
        <v>464</v>
      </c>
      <c r="AG165" s="58" t="s">
        <v>780</v>
      </c>
      <c r="AH165" s="58"/>
      <c r="AI165" s="58" t="s">
        <v>128</v>
      </c>
      <c r="AJ165" s="58" t="s">
        <v>245</v>
      </c>
      <c r="AK165" s="68"/>
      <c r="AL165" s="68"/>
      <c r="AM165" s="68"/>
      <c r="AN165" s="68"/>
      <c r="AO165" s="58" t="s">
        <v>128</v>
      </c>
    </row>
    <row r="166" s="3" customFormat="1" ht="65" customHeight="1" spans="1:41">
      <c r="A166" s="57" t="s">
        <v>179</v>
      </c>
      <c r="B166" s="58" t="s">
        <v>783</v>
      </c>
      <c r="C166" s="59" t="s">
        <v>784</v>
      </c>
      <c r="D166" s="58" t="s">
        <v>461</v>
      </c>
      <c r="E166" s="58" t="s">
        <v>484</v>
      </c>
      <c r="F166" s="58" t="s">
        <v>126</v>
      </c>
      <c r="G166" s="58" t="s">
        <v>409</v>
      </c>
      <c r="H166" s="58" t="s">
        <v>485</v>
      </c>
      <c r="I166" s="58">
        <v>60</v>
      </c>
      <c r="J166" s="58"/>
      <c r="K166" s="58"/>
      <c r="L166" s="58"/>
      <c r="M166" s="58"/>
      <c r="N166" s="58"/>
      <c r="O166" s="58">
        <v>12</v>
      </c>
      <c r="P166" s="58"/>
      <c r="Q166" s="58"/>
      <c r="R166" s="58"/>
      <c r="S166" s="58"/>
      <c r="T166" s="58"/>
      <c r="U166" s="58"/>
      <c r="V166" s="78">
        <v>48</v>
      </c>
      <c r="W166" s="58" t="s">
        <v>108</v>
      </c>
      <c r="X166" s="58" t="s">
        <v>109</v>
      </c>
      <c r="Y166" s="58" t="s">
        <v>109</v>
      </c>
      <c r="Z166" s="58" t="s">
        <v>109</v>
      </c>
      <c r="AA166" s="58" t="s">
        <v>109</v>
      </c>
      <c r="AB166" s="58" t="s">
        <v>128</v>
      </c>
      <c r="AC166" s="58">
        <v>12</v>
      </c>
      <c r="AD166" s="69">
        <v>42</v>
      </c>
      <c r="AE166" s="69">
        <v>42</v>
      </c>
      <c r="AF166" s="58" t="s">
        <v>464</v>
      </c>
      <c r="AG166" s="58" t="s">
        <v>780</v>
      </c>
      <c r="AH166" s="58"/>
      <c r="AI166" s="58" t="s">
        <v>128</v>
      </c>
      <c r="AJ166" s="58" t="s">
        <v>245</v>
      </c>
      <c r="AK166" s="68"/>
      <c r="AL166" s="68"/>
      <c r="AM166" s="68"/>
      <c r="AN166" s="68"/>
      <c r="AO166" s="58" t="s">
        <v>128</v>
      </c>
    </row>
    <row r="167" s="3" customFormat="1" ht="65" customHeight="1" spans="1:41">
      <c r="A167" s="57" t="s">
        <v>179</v>
      </c>
      <c r="B167" s="58" t="s">
        <v>785</v>
      </c>
      <c r="C167" s="59" t="s">
        <v>786</v>
      </c>
      <c r="D167" s="58" t="s">
        <v>461</v>
      </c>
      <c r="E167" s="58" t="s">
        <v>787</v>
      </c>
      <c r="F167" s="58" t="s">
        <v>126</v>
      </c>
      <c r="G167" s="58" t="s">
        <v>409</v>
      </c>
      <c r="H167" s="58" t="s">
        <v>788</v>
      </c>
      <c r="I167" s="58">
        <v>55</v>
      </c>
      <c r="J167" s="58"/>
      <c r="K167" s="58"/>
      <c r="L167" s="58"/>
      <c r="M167" s="58"/>
      <c r="N167" s="58"/>
      <c r="O167" s="58">
        <v>10</v>
      </c>
      <c r="P167" s="58"/>
      <c r="Q167" s="58"/>
      <c r="R167" s="58"/>
      <c r="S167" s="58"/>
      <c r="T167" s="58"/>
      <c r="U167" s="58"/>
      <c r="V167" s="78">
        <v>45</v>
      </c>
      <c r="W167" s="58" t="s">
        <v>108</v>
      </c>
      <c r="X167" s="58" t="s">
        <v>109</v>
      </c>
      <c r="Y167" s="58" t="s">
        <v>109</v>
      </c>
      <c r="Z167" s="58" t="s">
        <v>109</v>
      </c>
      <c r="AA167" s="58" t="s">
        <v>109</v>
      </c>
      <c r="AB167" s="58" t="s">
        <v>128</v>
      </c>
      <c r="AC167" s="58">
        <v>12</v>
      </c>
      <c r="AD167" s="69">
        <v>42</v>
      </c>
      <c r="AE167" s="69">
        <v>42</v>
      </c>
      <c r="AF167" s="58" t="s">
        <v>464</v>
      </c>
      <c r="AG167" s="58" t="s">
        <v>780</v>
      </c>
      <c r="AH167" s="58"/>
      <c r="AI167" s="58" t="s">
        <v>128</v>
      </c>
      <c r="AJ167" s="58" t="s">
        <v>245</v>
      </c>
      <c r="AK167" s="68"/>
      <c r="AL167" s="68"/>
      <c r="AM167" s="68"/>
      <c r="AN167" s="68"/>
      <c r="AO167" s="58" t="s">
        <v>128</v>
      </c>
    </row>
    <row r="168" s="3" customFormat="1" ht="65" customHeight="1" spans="1:41">
      <c r="A168" s="57" t="s">
        <v>179</v>
      </c>
      <c r="B168" s="58" t="s">
        <v>789</v>
      </c>
      <c r="C168" s="59" t="s">
        <v>790</v>
      </c>
      <c r="D168" s="58" t="s">
        <v>461</v>
      </c>
      <c r="E168" s="58" t="s">
        <v>489</v>
      </c>
      <c r="F168" s="58" t="s">
        <v>126</v>
      </c>
      <c r="G168" s="58" t="s">
        <v>409</v>
      </c>
      <c r="H168" s="58" t="s">
        <v>490</v>
      </c>
      <c r="I168" s="58">
        <v>56</v>
      </c>
      <c r="J168" s="58"/>
      <c r="K168" s="58"/>
      <c r="L168" s="58"/>
      <c r="M168" s="58"/>
      <c r="N168" s="58"/>
      <c r="O168" s="58">
        <v>10</v>
      </c>
      <c r="P168" s="58"/>
      <c r="Q168" s="58"/>
      <c r="R168" s="58"/>
      <c r="S168" s="58"/>
      <c r="T168" s="58"/>
      <c r="U168" s="58"/>
      <c r="V168" s="78">
        <v>46</v>
      </c>
      <c r="W168" s="58" t="s">
        <v>108</v>
      </c>
      <c r="X168" s="58" t="s">
        <v>109</v>
      </c>
      <c r="Y168" s="58" t="s">
        <v>109</v>
      </c>
      <c r="Z168" s="58" t="s">
        <v>109</v>
      </c>
      <c r="AA168" s="58" t="s">
        <v>109</v>
      </c>
      <c r="AB168" s="58" t="s">
        <v>128</v>
      </c>
      <c r="AC168" s="58">
        <v>12</v>
      </c>
      <c r="AD168" s="69">
        <v>42</v>
      </c>
      <c r="AE168" s="69">
        <v>42</v>
      </c>
      <c r="AF168" s="58" t="s">
        <v>464</v>
      </c>
      <c r="AG168" s="58" t="s">
        <v>780</v>
      </c>
      <c r="AH168" s="58"/>
      <c r="AI168" s="58" t="s">
        <v>128</v>
      </c>
      <c r="AJ168" s="58" t="s">
        <v>245</v>
      </c>
      <c r="AK168" s="68"/>
      <c r="AL168" s="68"/>
      <c r="AM168" s="68"/>
      <c r="AN168" s="68"/>
      <c r="AO168" s="58" t="s">
        <v>128</v>
      </c>
    </row>
    <row r="169" s="3" customFormat="1" ht="65" customHeight="1" spans="1:41">
      <c r="A169" s="57" t="s">
        <v>179</v>
      </c>
      <c r="B169" s="58" t="s">
        <v>791</v>
      </c>
      <c r="C169" s="59" t="s">
        <v>792</v>
      </c>
      <c r="D169" s="58" t="s">
        <v>461</v>
      </c>
      <c r="E169" s="58" t="s">
        <v>494</v>
      </c>
      <c r="F169" s="58" t="s">
        <v>126</v>
      </c>
      <c r="G169" s="58" t="s">
        <v>409</v>
      </c>
      <c r="H169" s="58" t="s">
        <v>495</v>
      </c>
      <c r="I169" s="58">
        <v>52</v>
      </c>
      <c r="J169" s="58"/>
      <c r="K169" s="58"/>
      <c r="L169" s="58"/>
      <c r="M169" s="58"/>
      <c r="N169" s="58"/>
      <c r="O169" s="58">
        <v>10</v>
      </c>
      <c r="P169" s="58"/>
      <c r="Q169" s="58"/>
      <c r="R169" s="58"/>
      <c r="S169" s="58"/>
      <c r="T169" s="58"/>
      <c r="U169" s="58"/>
      <c r="V169" s="78">
        <v>42</v>
      </c>
      <c r="W169" s="58" t="s">
        <v>108</v>
      </c>
      <c r="X169" s="58" t="s">
        <v>109</v>
      </c>
      <c r="Y169" s="58" t="s">
        <v>109</v>
      </c>
      <c r="Z169" s="58" t="s">
        <v>109</v>
      </c>
      <c r="AA169" s="58" t="s">
        <v>109</v>
      </c>
      <c r="AB169" s="58" t="s">
        <v>128</v>
      </c>
      <c r="AC169" s="58">
        <v>13</v>
      </c>
      <c r="AD169" s="69">
        <v>45.5</v>
      </c>
      <c r="AE169" s="69">
        <v>45.5</v>
      </c>
      <c r="AF169" s="58" t="s">
        <v>464</v>
      </c>
      <c r="AG169" s="58" t="s">
        <v>780</v>
      </c>
      <c r="AH169" s="58"/>
      <c r="AI169" s="58" t="s">
        <v>128</v>
      </c>
      <c r="AJ169" s="58" t="s">
        <v>245</v>
      </c>
      <c r="AK169" s="58"/>
      <c r="AL169" s="58"/>
      <c r="AM169" s="58"/>
      <c r="AN169" s="58"/>
      <c r="AO169" s="58" t="s">
        <v>128</v>
      </c>
    </row>
    <row r="170" s="3" customFormat="1" ht="65" customHeight="1" spans="1:41">
      <c r="A170" s="57" t="s">
        <v>179</v>
      </c>
      <c r="B170" s="58" t="s">
        <v>793</v>
      </c>
      <c r="C170" s="59" t="s">
        <v>794</v>
      </c>
      <c r="D170" s="58" t="s">
        <v>461</v>
      </c>
      <c r="E170" s="58" t="s">
        <v>504</v>
      </c>
      <c r="F170" s="58" t="s">
        <v>126</v>
      </c>
      <c r="G170" s="58" t="s">
        <v>409</v>
      </c>
      <c r="H170" s="58" t="s">
        <v>505</v>
      </c>
      <c r="I170" s="58">
        <v>53</v>
      </c>
      <c r="J170" s="58"/>
      <c r="K170" s="58"/>
      <c r="L170" s="58"/>
      <c r="M170" s="58"/>
      <c r="N170" s="58"/>
      <c r="O170" s="58">
        <v>10</v>
      </c>
      <c r="P170" s="58"/>
      <c r="Q170" s="58"/>
      <c r="R170" s="58"/>
      <c r="S170" s="58"/>
      <c r="T170" s="58"/>
      <c r="U170" s="58"/>
      <c r="V170" s="78">
        <v>43</v>
      </c>
      <c r="W170" s="58" t="s">
        <v>108</v>
      </c>
      <c r="X170" s="58" t="s">
        <v>109</v>
      </c>
      <c r="Y170" s="58" t="s">
        <v>109</v>
      </c>
      <c r="Z170" s="58" t="s">
        <v>109</v>
      </c>
      <c r="AA170" s="58" t="s">
        <v>109</v>
      </c>
      <c r="AB170" s="58" t="s">
        <v>128</v>
      </c>
      <c r="AC170" s="58">
        <v>15</v>
      </c>
      <c r="AD170" s="69">
        <v>52.5</v>
      </c>
      <c r="AE170" s="69">
        <v>52.5</v>
      </c>
      <c r="AF170" s="58" t="s">
        <v>464</v>
      </c>
      <c r="AG170" s="58" t="s">
        <v>780</v>
      </c>
      <c r="AH170" s="58"/>
      <c r="AI170" s="58" t="s">
        <v>128</v>
      </c>
      <c r="AJ170" s="58" t="s">
        <v>245</v>
      </c>
      <c r="AK170" s="58"/>
      <c r="AL170" s="58"/>
      <c r="AM170" s="58"/>
      <c r="AN170" s="58"/>
      <c r="AO170" s="58" t="s">
        <v>128</v>
      </c>
    </row>
    <row r="171" s="3" customFormat="1" ht="65" customHeight="1" spans="1:41">
      <c r="A171" s="57" t="s">
        <v>179</v>
      </c>
      <c r="B171" s="58" t="s">
        <v>795</v>
      </c>
      <c r="C171" s="59" t="s">
        <v>796</v>
      </c>
      <c r="D171" s="58" t="s">
        <v>461</v>
      </c>
      <c r="E171" s="58" t="s">
        <v>766</v>
      </c>
      <c r="F171" s="58" t="s">
        <v>126</v>
      </c>
      <c r="G171" s="58" t="s">
        <v>409</v>
      </c>
      <c r="H171" s="58" t="s">
        <v>767</v>
      </c>
      <c r="I171" s="58">
        <v>50</v>
      </c>
      <c r="J171" s="58"/>
      <c r="K171" s="58"/>
      <c r="L171" s="58"/>
      <c r="M171" s="58"/>
      <c r="N171" s="58"/>
      <c r="O171" s="58">
        <v>10</v>
      </c>
      <c r="P171" s="58"/>
      <c r="Q171" s="58"/>
      <c r="R171" s="58"/>
      <c r="S171" s="58"/>
      <c r="T171" s="58"/>
      <c r="U171" s="58"/>
      <c r="V171" s="78">
        <v>40</v>
      </c>
      <c r="W171" s="58" t="s">
        <v>108</v>
      </c>
      <c r="X171" s="58" t="s">
        <v>109</v>
      </c>
      <c r="Y171" s="58" t="s">
        <v>109</v>
      </c>
      <c r="Z171" s="58" t="s">
        <v>109</v>
      </c>
      <c r="AA171" s="58" t="s">
        <v>109</v>
      </c>
      <c r="AB171" s="58" t="s">
        <v>128</v>
      </c>
      <c r="AC171" s="58">
        <v>15</v>
      </c>
      <c r="AD171" s="69">
        <v>52.5</v>
      </c>
      <c r="AE171" s="69">
        <v>52.5</v>
      </c>
      <c r="AF171" s="58" t="s">
        <v>464</v>
      </c>
      <c r="AG171" s="58" t="s">
        <v>780</v>
      </c>
      <c r="AH171" s="58"/>
      <c r="AI171" s="58" t="s">
        <v>128</v>
      </c>
      <c r="AJ171" s="58" t="s">
        <v>245</v>
      </c>
      <c r="AK171" s="58"/>
      <c r="AL171" s="58"/>
      <c r="AM171" s="58"/>
      <c r="AN171" s="58"/>
      <c r="AO171" s="58" t="s">
        <v>128</v>
      </c>
    </row>
    <row r="172" s="3" customFormat="1" ht="65" customHeight="1" spans="1:41">
      <c r="A172" s="57" t="s">
        <v>179</v>
      </c>
      <c r="B172" s="58" t="s">
        <v>797</v>
      </c>
      <c r="C172" s="59" t="s">
        <v>798</v>
      </c>
      <c r="D172" s="58" t="s">
        <v>461</v>
      </c>
      <c r="E172" s="58" t="s">
        <v>761</v>
      </c>
      <c r="F172" s="58" t="s">
        <v>126</v>
      </c>
      <c r="G172" s="58" t="s">
        <v>409</v>
      </c>
      <c r="H172" s="58" t="s">
        <v>762</v>
      </c>
      <c r="I172" s="58">
        <v>86</v>
      </c>
      <c r="J172" s="58"/>
      <c r="K172" s="58"/>
      <c r="L172" s="58"/>
      <c r="M172" s="58"/>
      <c r="N172" s="58"/>
      <c r="O172" s="58">
        <v>15</v>
      </c>
      <c r="P172" s="58"/>
      <c r="Q172" s="58"/>
      <c r="R172" s="58"/>
      <c r="S172" s="58"/>
      <c r="T172" s="58"/>
      <c r="U172" s="58"/>
      <c r="V172" s="78">
        <v>71</v>
      </c>
      <c r="W172" s="58" t="s">
        <v>108</v>
      </c>
      <c r="X172" s="58" t="s">
        <v>109</v>
      </c>
      <c r="Y172" s="58" t="s">
        <v>109</v>
      </c>
      <c r="Z172" s="58" t="s">
        <v>109</v>
      </c>
      <c r="AA172" s="58" t="s">
        <v>109</v>
      </c>
      <c r="AB172" s="58" t="s">
        <v>128</v>
      </c>
      <c r="AC172" s="58">
        <v>15</v>
      </c>
      <c r="AD172" s="69">
        <v>52.5</v>
      </c>
      <c r="AE172" s="69">
        <v>52.5</v>
      </c>
      <c r="AF172" s="58" t="s">
        <v>464</v>
      </c>
      <c r="AG172" s="58" t="s">
        <v>780</v>
      </c>
      <c r="AH172" s="58"/>
      <c r="AI172" s="58" t="s">
        <v>128</v>
      </c>
      <c r="AJ172" s="58" t="s">
        <v>245</v>
      </c>
      <c r="AK172" s="58"/>
      <c r="AL172" s="58"/>
      <c r="AM172" s="58"/>
      <c r="AN172" s="58"/>
      <c r="AO172" s="58" t="s">
        <v>128</v>
      </c>
    </row>
    <row r="173" s="3" customFormat="1" ht="65" customHeight="1" spans="1:41">
      <c r="A173" s="57" t="s">
        <v>179</v>
      </c>
      <c r="B173" s="58" t="s">
        <v>799</v>
      </c>
      <c r="C173" s="59" t="s">
        <v>800</v>
      </c>
      <c r="D173" s="58" t="s">
        <v>461</v>
      </c>
      <c r="E173" s="58" t="s">
        <v>499</v>
      </c>
      <c r="F173" s="58" t="s">
        <v>126</v>
      </c>
      <c r="G173" s="58" t="s">
        <v>409</v>
      </c>
      <c r="H173" s="58" t="s">
        <v>500</v>
      </c>
      <c r="I173" s="58">
        <v>52</v>
      </c>
      <c r="J173" s="58"/>
      <c r="K173" s="58"/>
      <c r="L173" s="58"/>
      <c r="M173" s="58"/>
      <c r="N173" s="58"/>
      <c r="O173" s="58">
        <v>10</v>
      </c>
      <c r="P173" s="58"/>
      <c r="Q173" s="58"/>
      <c r="R173" s="58"/>
      <c r="S173" s="58"/>
      <c r="T173" s="58"/>
      <c r="U173" s="58"/>
      <c r="V173" s="78">
        <v>42</v>
      </c>
      <c r="W173" s="58" t="s">
        <v>108</v>
      </c>
      <c r="X173" s="58" t="s">
        <v>109</v>
      </c>
      <c r="Y173" s="58" t="s">
        <v>109</v>
      </c>
      <c r="Z173" s="58" t="s">
        <v>109</v>
      </c>
      <c r="AA173" s="58" t="s">
        <v>109</v>
      </c>
      <c r="AB173" s="58" t="s">
        <v>128</v>
      </c>
      <c r="AC173" s="58">
        <v>10</v>
      </c>
      <c r="AD173" s="69">
        <v>35</v>
      </c>
      <c r="AE173" s="69">
        <v>35</v>
      </c>
      <c r="AF173" s="58" t="s">
        <v>464</v>
      </c>
      <c r="AG173" s="58" t="s">
        <v>780</v>
      </c>
      <c r="AH173" s="58"/>
      <c r="AI173" s="58" t="s">
        <v>128</v>
      </c>
      <c r="AJ173" s="58" t="s">
        <v>245</v>
      </c>
      <c r="AK173" s="58"/>
      <c r="AL173" s="58"/>
      <c r="AM173" s="58"/>
      <c r="AN173" s="58"/>
      <c r="AO173" s="58" t="s">
        <v>128</v>
      </c>
    </row>
    <row r="174" s="3" customFormat="1" ht="65" customHeight="1" spans="1:41">
      <c r="A174" s="57" t="s">
        <v>179</v>
      </c>
      <c r="B174" s="58" t="s">
        <v>801</v>
      </c>
      <c r="C174" s="59" t="s">
        <v>802</v>
      </c>
      <c r="D174" s="58" t="s">
        <v>461</v>
      </c>
      <c r="E174" s="115" t="s">
        <v>787</v>
      </c>
      <c r="F174" s="58" t="s">
        <v>126</v>
      </c>
      <c r="G174" s="58" t="s">
        <v>409</v>
      </c>
      <c r="H174" s="58" t="s">
        <v>523</v>
      </c>
      <c r="I174" s="58">
        <v>55</v>
      </c>
      <c r="J174" s="58"/>
      <c r="K174" s="58"/>
      <c r="L174" s="58"/>
      <c r="M174" s="58"/>
      <c r="N174" s="58"/>
      <c r="O174" s="58">
        <v>10</v>
      </c>
      <c r="P174" s="58"/>
      <c r="Q174" s="58"/>
      <c r="R174" s="58"/>
      <c r="S174" s="58"/>
      <c r="T174" s="58"/>
      <c r="U174" s="58"/>
      <c r="V174" s="78">
        <v>45</v>
      </c>
      <c r="W174" s="58" t="s">
        <v>108</v>
      </c>
      <c r="X174" s="58" t="s">
        <v>109</v>
      </c>
      <c r="Y174" s="58" t="s">
        <v>109</v>
      </c>
      <c r="Z174" s="58" t="s">
        <v>109</v>
      </c>
      <c r="AA174" s="58" t="s">
        <v>109</v>
      </c>
      <c r="AB174" s="58" t="s">
        <v>128</v>
      </c>
      <c r="AC174" s="58">
        <v>10</v>
      </c>
      <c r="AD174" s="69">
        <v>35</v>
      </c>
      <c r="AE174" s="69">
        <v>35</v>
      </c>
      <c r="AF174" s="58" t="s">
        <v>464</v>
      </c>
      <c r="AG174" s="58" t="s">
        <v>780</v>
      </c>
      <c r="AH174" s="58"/>
      <c r="AI174" s="58" t="s">
        <v>128</v>
      </c>
      <c r="AJ174" s="58" t="s">
        <v>245</v>
      </c>
      <c r="AK174" s="58"/>
      <c r="AL174" s="58"/>
      <c r="AM174" s="58"/>
      <c r="AN174" s="58"/>
      <c r="AO174" s="58" t="s">
        <v>128</v>
      </c>
    </row>
    <row r="175" s="3" customFormat="1" ht="65" customHeight="1" spans="1:41">
      <c r="A175" s="57" t="s">
        <v>179</v>
      </c>
      <c r="B175" s="57" t="s">
        <v>803</v>
      </c>
      <c r="C175" s="58" t="s">
        <v>804</v>
      </c>
      <c r="D175" s="58" t="s">
        <v>158</v>
      </c>
      <c r="E175" s="58" t="s">
        <v>805</v>
      </c>
      <c r="F175" s="58" t="s">
        <v>126</v>
      </c>
      <c r="G175" s="58" t="s">
        <v>409</v>
      </c>
      <c r="H175" s="58" t="s">
        <v>806</v>
      </c>
      <c r="I175" s="58">
        <v>53</v>
      </c>
      <c r="J175" s="58"/>
      <c r="K175" s="58"/>
      <c r="L175" s="58"/>
      <c r="M175" s="58"/>
      <c r="N175" s="58"/>
      <c r="O175" s="58">
        <v>10</v>
      </c>
      <c r="P175" s="58"/>
      <c r="Q175" s="58"/>
      <c r="R175" s="58"/>
      <c r="S175" s="58"/>
      <c r="T175" s="58"/>
      <c r="U175" s="58"/>
      <c r="V175" s="58">
        <v>43</v>
      </c>
      <c r="W175" s="58" t="s">
        <v>108</v>
      </c>
      <c r="X175" s="58" t="s">
        <v>109</v>
      </c>
      <c r="Y175" s="58" t="s">
        <v>128</v>
      </c>
      <c r="Z175" s="58" t="s">
        <v>109</v>
      </c>
      <c r="AA175" s="58" t="s">
        <v>109</v>
      </c>
      <c r="AB175" s="58" t="s">
        <v>128</v>
      </c>
      <c r="AC175" s="58">
        <v>10</v>
      </c>
      <c r="AD175" s="58">
        <v>35</v>
      </c>
      <c r="AE175" s="78">
        <v>2035</v>
      </c>
      <c r="AF175" s="58" t="s">
        <v>539</v>
      </c>
      <c r="AG175" s="58" t="s">
        <v>807</v>
      </c>
      <c r="AH175" s="58" t="s">
        <v>808</v>
      </c>
      <c r="AI175" s="58" t="s">
        <v>128</v>
      </c>
      <c r="AJ175" s="58" t="s">
        <v>409</v>
      </c>
      <c r="AK175" s="58"/>
      <c r="AL175" s="58"/>
      <c r="AM175" s="58"/>
      <c r="AN175" s="58"/>
      <c r="AO175" s="58" t="s">
        <v>128</v>
      </c>
    </row>
    <row r="176" s="3" customFormat="1" ht="65" customHeight="1" spans="1:41">
      <c r="A176" s="57" t="s">
        <v>179</v>
      </c>
      <c r="B176" s="58" t="s">
        <v>809</v>
      </c>
      <c r="C176" s="67" t="s">
        <v>810</v>
      </c>
      <c r="D176" s="58" t="s">
        <v>158</v>
      </c>
      <c r="E176" s="58" t="s">
        <v>805</v>
      </c>
      <c r="F176" s="58" t="s">
        <v>126</v>
      </c>
      <c r="G176" s="58" t="s">
        <v>409</v>
      </c>
      <c r="H176" s="58" t="s">
        <v>811</v>
      </c>
      <c r="I176" s="58">
        <v>50</v>
      </c>
      <c r="J176" s="58"/>
      <c r="K176" s="58"/>
      <c r="L176" s="58"/>
      <c r="M176" s="58"/>
      <c r="N176" s="58"/>
      <c r="O176" s="58">
        <v>10</v>
      </c>
      <c r="P176" s="58"/>
      <c r="Q176" s="58"/>
      <c r="R176" s="58"/>
      <c r="S176" s="58"/>
      <c r="T176" s="58"/>
      <c r="U176" s="58"/>
      <c r="V176" s="58">
        <v>40</v>
      </c>
      <c r="W176" s="58" t="s">
        <v>108</v>
      </c>
      <c r="X176" s="58" t="s">
        <v>109</v>
      </c>
      <c r="Y176" s="58" t="s">
        <v>128</v>
      </c>
      <c r="Z176" s="58" t="s">
        <v>128</v>
      </c>
      <c r="AA176" s="58" t="s">
        <v>128</v>
      </c>
      <c r="AB176" s="58" t="s">
        <v>128</v>
      </c>
      <c r="AC176" s="58">
        <v>10</v>
      </c>
      <c r="AD176" s="58">
        <v>33</v>
      </c>
      <c r="AE176" s="58">
        <v>2035</v>
      </c>
      <c r="AF176" s="58" t="s">
        <v>812</v>
      </c>
      <c r="AG176" s="58" t="s">
        <v>813</v>
      </c>
      <c r="AH176" s="58" t="s">
        <v>814</v>
      </c>
      <c r="AI176" s="58" t="s">
        <v>128</v>
      </c>
      <c r="AJ176" s="58" t="s">
        <v>409</v>
      </c>
      <c r="AK176" s="58"/>
      <c r="AL176" s="58"/>
      <c r="AM176" s="58"/>
      <c r="AN176" s="58"/>
      <c r="AO176" s="58" t="s">
        <v>128</v>
      </c>
    </row>
    <row r="177" s="3" customFormat="1" ht="65" customHeight="1" spans="1:41">
      <c r="A177" s="57" t="s">
        <v>179</v>
      </c>
      <c r="B177" s="58" t="s">
        <v>815</v>
      </c>
      <c r="C177" s="67" t="s">
        <v>816</v>
      </c>
      <c r="D177" s="58" t="s">
        <v>158</v>
      </c>
      <c r="E177" s="115" t="s">
        <v>805</v>
      </c>
      <c r="F177" s="58" t="s">
        <v>126</v>
      </c>
      <c r="G177" s="58" t="s">
        <v>409</v>
      </c>
      <c r="H177" s="58" t="s">
        <v>817</v>
      </c>
      <c r="I177" s="58">
        <v>40</v>
      </c>
      <c r="J177" s="58"/>
      <c r="K177" s="58"/>
      <c r="L177" s="58"/>
      <c r="M177" s="58"/>
      <c r="N177" s="58"/>
      <c r="O177" s="58">
        <v>8</v>
      </c>
      <c r="P177" s="58"/>
      <c r="Q177" s="58"/>
      <c r="R177" s="58"/>
      <c r="S177" s="58"/>
      <c r="T177" s="58"/>
      <c r="U177" s="58"/>
      <c r="V177" s="58">
        <v>32</v>
      </c>
      <c r="W177" s="58" t="s">
        <v>108</v>
      </c>
      <c r="X177" s="58" t="s">
        <v>109</v>
      </c>
      <c r="Y177" s="58" t="s">
        <v>128</v>
      </c>
      <c r="Z177" s="58" t="s">
        <v>128</v>
      </c>
      <c r="AA177" s="58" t="s">
        <v>128</v>
      </c>
      <c r="AB177" s="58" t="s">
        <v>128</v>
      </c>
      <c r="AC177" s="58">
        <v>8</v>
      </c>
      <c r="AD177" s="58">
        <v>32</v>
      </c>
      <c r="AE177" s="58">
        <v>1828</v>
      </c>
      <c r="AF177" s="58" t="s">
        <v>812</v>
      </c>
      <c r="AG177" s="58" t="s">
        <v>818</v>
      </c>
      <c r="AH177" s="58" t="s">
        <v>814</v>
      </c>
      <c r="AI177" s="58" t="s">
        <v>128</v>
      </c>
      <c r="AJ177" s="58" t="s">
        <v>409</v>
      </c>
      <c r="AK177" s="58"/>
      <c r="AL177" s="58"/>
      <c r="AM177" s="58"/>
      <c r="AN177" s="58"/>
      <c r="AO177" s="58" t="s">
        <v>128</v>
      </c>
    </row>
    <row r="178" s="3" customFormat="1" ht="65" customHeight="1" spans="1:41">
      <c r="A178" s="57" t="s">
        <v>179</v>
      </c>
      <c r="B178" s="58" t="s">
        <v>819</v>
      </c>
      <c r="C178" s="59" t="s">
        <v>820</v>
      </c>
      <c r="D178" s="58" t="s">
        <v>551</v>
      </c>
      <c r="E178" s="58" t="s">
        <v>590</v>
      </c>
      <c r="F178" s="58" t="s">
        <v>126</v>
      </c>
      <c r="G178" s="58" t="s">
        <v>409</v>
      </c>
      <c r="H178" s="58" t="s">
        <v>821</v>
      </c>
      <c r="I178" s="116">
        <v>55</v>
      </c>
      <c r="J178" s="56"/>
      <c r="K178" s="58"/>
      <c r="L178" s="56"/>
      <c r="M178" s="58"/>
      <c r="N178" s="58"/>
      <c r="O178" s="56">
        <v>10</v>
      </c>
      <c r="P178" s="58"/>
      <c r="Q178" s="58"/>
      <c r="R178" s="68"/>
      <c r="S178" s="58"/>
      <c r="T178" s="58"/>
      <c r="U178" s="58"/>
      <c r="V178" s="78">
        <v>45</v>
      </c>
      <c r="W178" s="58" t="s">
        <v>108</v>
      </c>
      <c r="X178" s="58" t="s">
        <v>109</v>
      </c>
      <c r="Y178" s="58" t="s">
        <v>109</v>
      </c>
      <c r="Z178" s="58" t="s">
        <v>109</v>
      </c>
      <c r="AA178" s="58" t="s">
        <v>109</v>
      </c>
      <c r="AB178" s="58" t="s">
        <v>128</v>
      </c>
      <c r="AC178" s="56">
        <v>12</v>
      </c>
      <c r="AD178" s="58">
        <v>31</v>
      </c>
      <c r="AE178" s="64">
        <v>1646</v>
      </c>
      <c r="AF178" s="58" t="s">
        <v>178</v>
      </c>
      <c r="AG178" s="58" t="s">
        <v>822</v>
      </c>
      <c r="AH178" s="58" t="s">
        <v>808</v>
      </c>
      <c r="AI178" s="58" t="s">
        <v>128</v>
      </c>
      <c r="AJ178" s="58"/>
      <c r="AK178" s="58"/>
      <c r="AL178" s="58"/>
      <c r="AM178" s="58"/>
      <c r="AN178" s="58"/>
      <c r="AO178" s="58" t="s">
        <v>128</v>
      </c>
    </row>
    <row r="179" s="3" customFormat="1" ht="65" customHeight="1" spans="1:41">
      <c r="A179" s="57" t="s">
        <v>179</v>
      </c>
      <c r="B179" s="58" t="s">
        <v>823</v>
      </c>
      <c r="C179" s="59" t="s">
        <v>824</v>
      </c>
      <c r="D179" s="58" t="s">
        <v>551</v>
      </c>
      <c r="E179" s="58" t="s">
        <v>558</v>
      </c>
      <c r="F179" s="58" t="s">
        <v>126</v>
      </c>
      <c r="G179" s="58" t="s">
        <v>409</v>
      </c>
      <c r="H179" s="58" t="s">
        <v>825</v>
      </c>
      <c r="I179" s="116">
        <v>56</v>
      </c>
      <c r="J179" s="56"/>
      <c r="K179" s="58"/>
      <c r="L179" s="56"/>
      <c r="M179" s="58"/>
      <c r="N179" s="58"/>
      <c r="O179" s="56">
        <v>11</v>
      </c>
      <c r="P179" s="58"/>
      <c r="Q179" s="58"/>
      <c r="R179" s="68"/>
      <c r="S179" s="58"/>
      <c r="T179" s="58"/>
      <c r="U179" s="58"/>
      <c r="V179" s="78">
        <v>45</v>
      </c>
      <c r="W179" s="58" t="s">
        <v>108</v>
      </c>
      <c r="X179" s="58" t="s">
        <v>109</v>
      </c>
      <c r="Y179" s="58" t="s">
        <v>109</v>
      </c>
      <c r="Z179" s="58" t="s">
        <v>109</v>
      </c>
      <c r="AA179" s="58" t="s">
        <v>109</v>
      </c>
      <c r="AB179" s="58" t="s">
        <v>128</v>
      </c>
      <c r="AC179" s="56">
        <v>12</v>
      </c>
      <c r="AD179" s="58">
        <v>42</v>
      </c>
      <c r="AE179" s="64">
        <v>1630</v>
      </c>
      <c r="AF179" s="58" t="s">
        <v>178</v>
      </c>
      <c r="AG179" s="58" t="s">
        <v>822</v>
      </c>
      <c r="AH179" s="58" t="s">
        <v>808</v>
      </c>
      <c r="AI179" s="58" t="s">
        <v>128</v>
      </c>
      <c r="AJ179" s="58"/>
      <c r="AK179" s="58"/>
      <c r="AL179" s="58"/>
      <c r="AM179" s="58"/>
      <c r="AN179" s="58"/>
      <c r="AO179" s="58" t="s">
        <v>128</v>
      </c>
    </row>
    <row r="180" s="15" customFormat="1" ht="65" customHeight="1" spans="1:41">
      <c r="A180" s="57" t="s">
        <v>179</v>
      </c>
      <c r="B180" s="58" t="s">
        <v>826</v>
      </c>
      <c r="C180" s="59" t="s">
        <v>827</v>
      </c>
      <c r="D180" s="58" t="s">
        <v>551</v>
      </c>
      <c r="E180" s="58" t="s">
        <v>568</v>
      </c>
      <c r="F180" s="58" t="s">
        <v>126</v>
      </c>
      <c r="G180" s="58" t="s">
        <v>409</v>
      </c>
      <c r="H180" s="57" t="s">
        <v>828</v>
      </c>
      <c r="I180" s="116">
        <v>55</v>
      </c>
      <c r="J180" s="56"/>
      <c r="K180" s="58"/>
      <c r="L180" s="56"/>
      <c r="M180" s="58"/>
      <c r="N180" s="58"/>
      <c r="O180" s="56">
        <v>10</v>
      </c>
      <c r="P180" s="58"/>
      <c r="Q180" s="58"/>
      <c r="R180" s="68"/>
      <c r="S180" s="58"/>
      <c r="T180" s="58"/>
      <c r="U180" s="58"/>
      <c r="V180" s="78">
        <v>45</v>
      </c>
      <c r="W180" s="58" t="s">
        <v>108</v>
      </c>
      <c r="X180" s="58" t="s">
        <v>109</v>
      </c>
      <c r="Y180" s="58" t="s">
        <v>109</v>
      </c>
      <c r="Z180" s="58" t="s">
        <v>109</v>
      </c>
      <c r="AA180" s="58" t="s">
        <v>109</v>
      </c>
      <c r="AB180" s="58" t="s">
        <v>128</v>
      </c>
      <c r="AC180" s="56">
        <v>11</v>
      </c>
      <c r="AD180" s="58">
        <v>40</v>
      </c>
      <c r="AE180" s="64">
        <v>2739</v>
      </c>
      <c r="AF180" s="58" t="s">
        <v>178</v>
      </c>
      <c r="AG180" s="58" t="s">
        <v>822</v>
      </c>
      <c r="AH180" s="58" t="s">
        <v>808</v>
      </c>
      <c r="AI180" s="58" t="s">
        <v>128</v>
      </c>
      <c r="AJ180" s="58"/>
      <c r="AK180" s="58"/>
      <c r="AL180" s="58"/>
      <c r="AM180" s="58"/>
      <c r="AN180" s="58"/>
      <c r="AO180" s="58" t="s">
        <v>128</v>
      </c>
    </row>
    <row r="181" s="3" customFormat="1" ht="65" customHeight="1" spans="1:41">
      <c r="A181" s="57" t="s">
        <v>179</v>
      </c>
      <c r="B181" s="58" t="s">
        <v>829</v>
      </c>
      <c r="C181" s="59" t="s">
        <v>830</v>
      </c>
      <c r="D181" s="58" t="s">
        <v>551</v>
      </c>
      <c r="E181" s="58" t="s">
        <v>576</v>
      </c>
      <c r="F181" s="58" t="s">
        <v>126</v>
      </c>
      <c r="G181" s="58" t="s">
        <v>409</v>
      </c>
      <c r="H181" s="58" t="s">
        <v>577</v>
      </c>
      <c r="I181" s="98">
        <v>61</v>
      </c>
      <c r="J181" s="64"/>
      <c r="K181" s="58"/>
      <c r="L181" s="64"/>
      <c r="M181" s="58"/>
      <c r="N181" s="58"/>
      <c r="O181" s="64">
        <v>10</v>
      </c>
      <c r="P181" s="58"/>
      <c r="Q181" s="58"/>
      <c r="R181" s="58"/>
      <c r="S181" s="58"/>
      <c r="T181" s="58"/>
      <c r="U181" s="58"/>
      <c r="V181" s="58">
        <v>51</v>
      </c>
      <c r="W181" s="58" t="s">
        <v>108</v>
      </c>
      <c r="X181" s="58" t="s">
        <v>109</v>
      </c>
      <c r="Y181" s="58" t="s">
        <v>109</v>
      </c>
      <c r="Z181" s="58" t="s">
        <v>109</v>
      </c>
      <c r="AA181" s="58" t="s">
        <v>109</v>
      </c>
      <c r="AB181" s="58" t="s">
        <v>128</v>
      </c>
      <c r="AC181" s="58">
        <v>12</v>
      </c>
      <c r="AD181" s="58">
        <v>42</v>
      </c>
      <c r="AE181" s="64">
        <v>560</v>
      </c>
      <c r="AF181" s="58" t="s">
        <v>178</v>
      </c>
      <c r="AG181" s="58" t="s">
        <v>822</v>
      </c>
      <c r="AH181" s="58" t="s">
        <v>808</v>
      </c>
      <c r="AI181" s="58" t="s">
        <v>128</v>
      </c>
      <c r="AJ181" s="58"/>
      <c r="AK181" s="58"/>
      <c r="AL181" s="58"/>
      <c r="AM181" s="58"/>
      <c r="AN181" s="58"/>
      <c r="AO181" s="58" t="s">
        <v>128</v>
      </c>
    </row>
    <row r="182" s="3" customFormat="1" ht="65" customHeight="1" spans="1:41">
      <c r="A182" s="57" t="s">
        <v>179</v>
      </c>
      <c r="B182" s="58" t="s">
        <v>831</v>
      </c>
      <c r="C182" s="59" t="s">
        <v>832</v>
      </c>
      <c r="D182" s="58" t="s">
        <v>551</v>
      </c>
      <c r="E182" s="58" t="s">
        <v>612</v>
      </c>
      <c r="F182" s="58" t="s">
        <v>126</v>
      </c>
      <c r="G182" s="58" t="s">
        <v>409</v>
      </c>
      <c r="H182" s="58" t="s">
        <v>613</v>
      </c>
      <c r="I182" s="98">
        <v>60</v>
      </c>
      <c r="J182" s="64"/>
      <c r="K182" s="58"/>
      <c r="L182" s="64"/>
      <c r="M182" s="58"/>
      <c r="N182" s="58"/>
      <c r="O182" s="64">
        <v>10</v>
      </c>
      <c r="P182" s="58"/>
      <c r="Q182" s="58"/>
      <c r="R182" s="58"/>
      <c r="S182" s="58"/>
      <c r="T182" s="58"/>
      <c r="U182" s="58"/>
      <c r="V182" s="58">
        <v>50</v>
      </c>
      <c r="W182" s="58" t="s">
        <v>108</v>
      </c>
      <c r="X182" s="58" t="s">
        <v>109</v>
      </c>
      <c r="Y182" s="58" t="s">
        <v>109</v>
      </c>
      <c r="Z182" s="58" t="s">
        <v>109</v>
      </c>
      <c r="AA182" s="58" t="s">
        <v>109</v>
      </c>
      <c r="AB182" s="58" t="s">
        <v>128</v>
      </c>
      <c r="AC182" s="58">
        <v>11</v>
      </c>
      <c r="AD182" s="58">
        <v>40</v>
      </c>
      <c r="AE182" s="64">
        <v>624</v>
      </c>
      <c r="AF182" s="58" t="s">
        <v>178</v>
      </c>
      <c r="AG182" s="58" t="s">
        <v>833</v>
      </c>
      <c r="AH182" s="59" t="s">
        <v>808</v>
      </c>
      <c r="AI182" s="58" t="s">
        <v>128</v>
      </c>
      <c r="AJ182" s="58"/>
      <c r="AK182" s="58"/>
      <c r="AL182" s="58"/>
      <c r="AM182" s="58"/>
      <c r="AN182" s="58"/>
      <c r="AO182" s="58" t="s">
        <v>128</v>
      </c>
    </row>
    <row r="183" s="3" customFormat="1" ht="65" customHeight="1" spans="1:41">
      <c r="A183" s="57" t="s">
        <v>179</v>
      </c>
      <c r="B183" s="58" t="s">
        <v>834</v>
      </c>
      <c r="C183" s="59" t="s">
        <v>835</v>
      </c>
      <c r="D183" s="58" t="s">
        <v>551</v>
      </c>
      <c r="E183" s="58" t="s">
        <v>563</v>
      </c>
      <c r="F183" s="58" t="s">
        <v>126</v>
      </c>
      <c r="G183" s="58" t="s">
        <v>409</v>
      </c>
      <c r="H183" s="58" t="s">
        <v>836</v>
      </c>
      <c r="I183" s="98">
        <v>62</v>
      </c>
      <c r="J183" s="64"/>
      <c r="K183" s="58"/>
      <c r="L183" s="64"/>
      <c r="M183" s="58"/>
      <c r="N183" s="58"/>
      <c r="O183" s="64">
        <v>12</v>
      </c>
      <c r="P183" s="58"/>
      <c r="Q183" s="58"/>
      <c r="R183" s="58"/>
      <c r="S183" s="58"/>
      <c r="T183" s="58"/>
      <c r="U183" s="58"/>
      <c r="V183" s="58">
        <v>50</v>
      </c>
      <c r="W183" s="58" t="s">
        <v>108</v>
      </c>
      <c r="X183" s="58" t="s">
        <v>109</v>
      </c>
      <c r="Y183" s="58" t="s">
        <v>109</v>
      </c>
      <c r="Z183" s="58" t="s">
        <v>109</v>
      </c>
      <c r="AA183" s="58" t="s">
        <v>109</v>
      </c>
      <c r="AB183" s="58" t="s">
        <v>128</v>
      </c>
      <c r="AC183" s="58">
        <v>12</v>
      </c>
      <c r="AD183" s="58">
        <v>35</v>
      </c>
      <c r="AE183" s="64">
        <v>650</v>
      </c>
      <c r="AF183" s="58" t="s">
        <v>178</v>
      </c>
      <c r="AG183" s="58" t="s">
        <v>837</v>
      </c>
      <c r="AH183" s="58" t="s">
        <v>808</v>
      </c>
      <c r="AI183" s="58" t="s">
        <v>128</v>
      </c>
      <c r="AJ183" s="58"/>
      <c r="AK183" s="58"/>
      <c r="AL183" s="58"/>
      <c r="AM183" s="58"/>
      <c r="AN183" s="58"/>
      <c r="AO183" s="58" t="s">
        <v>128</v>
      </c>
    </row>
    <row r="184" s="3" customFormat="1" ht="65" customHeight="1" spans="1:41">
      <c r="A184" s="57" t="s">
        <v>179</v>
      </c>
      <c r="B184" s="58" t="s">
        <v>838</v>
      </c>
      <c r="C184" s="59" t="s">
        <v>839</v>
      </c>
      <c r="D184" s="58" t="s">
        <v>551</v>
      </c>
      <c r="E184" s="58" t="s">
        <v>580</v>
      </c>
      <c r="F184" s="58" t="s">
        <v>126</v>
      </c>
      <c r="G184" s="58" t="s">
        <v>409</v>
      </c>
      <c r="H184" s="58" t="s">
        <v>581</v>
      </c>
      <c r="I184" s="98">
        <v>53</v>
      </c>
      <c r="J184" s="64"/>
      <c r="K184" s="58"/>
      <c r="L184" s="64"/>
      <c r="M184" s="58"/>
      <c r="N184" s="58"/>
      <c r="O184" s="64">
        <v>10</v>
      </c>
      <c r="P184" s="58"/>
      <c r="Q184" s="58"/>
      <c r="R184" s="58"/>
      <c r="S184" s="58"/>
      <c r="T184" s="58"/>
      <c r="U184" s="58"/>
      <c r="V184" s="58">
        <v>43</v>
      </c>
      <c r="W184" s="58" t="s">
        <v>108</v>
      </c>
      <c r="X184" s="58" t="s">
        <v>109</v>
      </c>
      <c r="Y184" s="58" t="s">
        <v>109</v>
      </c>
      <c r="Z184" s="58" t="s">
        <v>109</v>
      </c>
      <c r="AA184" s="58" t="s">
        <v>109</v>
      </c>
      <c r="AB184" s="58" t="s">
        <v>128</v>
      </c>
      <c r="AC184" s="58">
        <v>10</v>
      </c>
      <c r="AD184" s="58">
        <v>32</v>
      </c>
      <c r="AE184" s="64">
        <v>661</v>
      </c>
      <c r="AF184" s="58" t="s">
        <v>178</v>
      </c>
      <c r="AG184" s="58" t="s">
        <v>833</v>
      </c>
      <c r="AH184" s="59" t="s">
        <v>808</v>
      </c>
      <c r="AI184" s="58" t="s">
        <v>128</v>
      </c>
      <c r="AJ184" s="58"/>
      <c r="AK184" s="58"/>
      <c r="AL184" s="58"/>
      <c r="AM184" s="58"/>
      <c r="AN184" s="58"/>
      <c r="AO184" s="58" t="s">
        <v>128</v>
      </c>
    </row>
    <row r="185" s="3" customFormat="1" ht="65" customHeight="1" spans="1:41">
      <c r="A185" s="57" t="s">
        <v>179</v>
      </c>
      <c r="B185" s="58" t="s">
        <v>840</v>
      </c>
      <c r="C185" s="59" t="s">
        <v>841</v>
      </c>
      <c r="D185" s="58" t="s">
        <v>551</v>
      </c>
      <c r="E185" s="58" t="s">
        <v>552</v>
      </c>
      <c r="F185" s="58" t="s">
        <v>126</v>
      </c>
      <c r="G185" s="58" t="s">
        <v>409</v>
      </c>
      <c r="H185" s="58" t="s">
        <v>553</v>
      </c>
      <c r="I185" s="98">
        <v>51</v>
      </c>
      <c r="J185" s="64"/>
      <c r="K185" s="58"/>
      <c r="L185" s="64"/>
      <c r="M185" s="58"/>
      <c r="N185" s="58"/>
      <c r="O185" s="64">
        <v>10</v>
      </c>
      <c r="P185" s="58"/>
      <c r="Q185" s="58"/>
      <c r="R185" s="58"/>
      <c r="S185" s="58"/>
      <c r="T185" s="58"/>
      <c r="U185" s="58"/>
      <c r="V185" s="58">
        <v>41</v>
      </c>
      <c r="W185" s="58" t="s">
        <v>108</v>
      </c>
      <c r="X185" s="58" t="s">
        <v>109</v>
      </c>
      <c r="Y185" s="58" t="s">
        <v>109</v>
      </c>
      <c r="Z185" s="58" t="s">
        <v>109</v>
      </c>
      <c r="AA185" s="58" t="s">
        <v>109</v>
      </c>
      <c r="AB185" s="58" t="s">
        <v>128</v>
      </c>
      <c r="AC185" s="58">
        <v>10</v>
      </c>
      <c r="AD185" s="58">
        <v>36</v>
      </c>
      <c r="AE185" s="64">
        <v>266</v>
      </c>
      <c r="AF185" s="58" t="s">
        <v>178</v>
      </c>
      <c r="AG185" s="58" t="s">
        <v>842</v>
      </c>
      <c r="AH185" s="59" t="s">
        <v>808</v>
      </c>
      <c r="AI185" s="58" t="s">
        <v>128</v>
      </c>
      <c r="AJ185" s="58"/>
      <c r="AK185" s="58"/>
      <c r="AL185" s="58"/>
      <c r="AM185" s="58"/>
      <c r="AN185" s="58"/>
      <c r="AO185" s="58" t="s">
        <v>128</v>
      </c>
    </row>
    <row r="186" s="3" customFormat="1" ht="65" customHeight="1" spans="1:41">
      <c r="A186" s="57" t="s">
        <v>179</v>
      </c>
      <c r="B186" s="58" t="s">
        <v>843</v>
      </c>
      <c r="C186" s="58" t="s">
        <v>844</v>
      </c>
      <c r="D186" s="58" t="s">
        <v>551</v>
      </c>
      <c r="E186" s="58" t="s">
        <v>580</v>
      </c>
      <c r="F186" s="58" t="s">
        <v>126</v>
      </c>
      <c r="G186" s="58" t="s">
        <v>409</v>
      </c>
      <c r="H186" s="58" t="s">
        <v>845</v>
      </c>
      <c r="I186" s="98">
        <v>120</v>
      </c>
      <c r="J186" s="64"/>
      <c r="K186" s="58"/>
      <c r="L186" s="64"/>
      <c r="M186" s="58"/>
      <c r="N186" s="58"/>
      <c r="O186" s="64">
        <v>20</v>
      </c>
      <c r="P186" s="58"/>
      <c r="Q186" s="58"/>
      <c r="R186" s="58"/>
      <c r="S186" s="58"/>
      <c r="T186" s="58"/>
      <c r="U186" s="58"/>
      <c r="V186" s="58">
        <v>100</v>
      </c>
      <c r="W186" s="58" t="s">
        <v>108</v>
      </c>
      <c r="X186" s="58" t="s">
        <v>109</v>
      </c>
      <c r="Y186" s="58" t="s">
        <v>109</v>
      </c>
      <c r="Z186" s="58" t="s">
        <v>128</v>
      </c>
      <c r="AA186" s="58" t="s">
        <v>128</v>
      </c>
      <c r="AB186" s="58" t="s">
        <v>128</v>
      </c>
      <c r="AC186" s="58">
        <v>21</v>
      </c>
      <c r="AD186" s="58">
        <v>63</v>
      </c>
      <c r="AE186" s="58">
        <v>200</v>
      </c>
      <c r="AF186" s="58" t="s">
        <v>846</v>
      </c>
      <c r="AG186" s="58" t="s">
        <v>847</v>
      </c>
      <c r="AH186" s="64" t="s">
        <v>808</v>
      </c>
      <c r="AI186" s="58" t="s">
        <v>128</v>
      </c>
      <c r="AJ186" s="58"/>
      <c r="AK186" s="58"/>
      <c r="AL186" s="58"/>
      <c r="AM186" s="58"/>
      <c r="AN186" s="58"/>
      <c r="AO186" s="58" t="s">
        <v>128</v>
      </c>
    </row>
    <row r="187" s="3" customFormat="1" ht="65" customHeight="1" spans="1:41">
      <c r="A187" s="57" t="s">
        <v>179</v>
      </c>
      <c r="B187" s="58" t="s">
        <v>848</v>
      </c>
      <c r="C187" s="58" t="s">
        <v>849</v>
      </c>
      <c r="D187" s="58" t="s">
        <v>551</v>
      </c>
      <c r="E187" s="58" t="s">
        <v>563</v>
      </c>
      <c r="F187" s="58" t="s">
        <v>126</v>
      </c>
      <c r="G187" s="58" t="s">
        <v>409</v>
      </c>
      <c r="H187" s="58" t="s">
        <v>850</v>
      </c>
      <c r="I187" s="98">
        <v>52</v>
      </c>
      <c r="J187" s="64"/>
      <c r="K187" s="58"/>
      <c r="L187" s="64"/>
      <c r="M187" s="58"/>
      <c r="N187" s="58"/>
      <c r="O187" s="64">
        <v>10</v>
      </c>
      <c r="P187" s="58"/>
      <c r="Q187" s="58"/>
      <c r="R187" s="68"/>
      <c r="S187" s="58"/>
      <c r="T187" s="58"/>
      <c r="U187" s="58"/>
      <c r="V187" s="58">
        <v>42</v>
      </c>
      <c r="W187" s="58" t="s">
        <v>108</v>
      </c>
      <c r="X187" s="58" t="s">
        <v>109</v>
      </c>
      <c r="Y187" s="58" t="s">
        <v>109</v>
      </c>
      <c r="Z187" s="58" t="s">
        <v>128</v>
      </c>
      <c r="AA187" s="58" t="s">
        <v>128</v>
      </c>
      <c r="AB187" s="58" t="s">
        <v>128</v>
      </c>
      <c r="AC187" s="58">
        <v>12</v>
      </c>
      <c r="AD187" s="58">
        <v>48</v>
      </c>
      <c r="AE187" s="58">
        <v>200</v>
      </c>
      <c r="AF187" s="58" t="s">
        <v>846</v>
      </c>
      <c r="AG187" s="58" t="s">
        <v>851</v>
      </c>
      <c r="AH187" s="64" t="s">
        <v>808</v>
      </c>
      <c r="AI187" s="58" t="s">
        <v>128</v>
      </c>
      <c r="AJ187" s="58"/>
      <c r="AK187" s="58"/>
      <c r="AL187" s="58"/>
      <c r="AM187" s="58"/>
      <c r="AN187" s="58"/>
      <c r="AO187" s="58" t="s">
        <v>128</v>
      </c>
    </row>
    <row r="188" s="3" customFormat="1" ht="65" customHeight="1" spans="1:41">
      <c r="A188" s="57" t="s">
        <v>179</v>
      </c>
      <c r="B188" s="58" t="s">
        <v>852</v>
      </c>
      <c r="C188" s="58" t="s">
        <v>853</v>
      </c>
      <c r="D188" s="58" t="s">
        <v>551</v>
      </c>
      <c r="E188" s="58" t="s">
        <v>552</v>
      </c>
      <c r="F188" s="58" t="s">
        <v>126</v>
      </c>
      <c r="G188" s="58" t="s">
        <v>409</v>
      </c>
      <c r="H188" s="58" t="s">
        <v>854</v>
      </c>
      <c r="I188" s="98">
        <v>70</v>
      </c>
      <c r="J188" s="64"/>
      <c r="K188" s="58"/>
      <c r="L188" s="64"/>
      <c r="M188" s="58"/>
      <c r="N188" s="58"/>
      <c r="O188" s="64">
        <v>15</v>
      </c>
      <c r="P188" s="58"/>
      <c r="Q188" s="58"/>
      <c r="R188" s="68"/>
      <c r="S188" s="58"/>
      <c r="T188" s="58"/>
      <c r="U188" s="58"/>
      <c r="V188" s="58">
        <v>55</v>
      </c>
      <c r="W188" s="58" t="s">
        <v>108</v>
      </c>
      <c r="X188" s="58" t="s">
        <v>109</v>
      </c>
      <c r="Y188" s="58" t="s">
        <v>109</v>
      </c>
      <c r="Z188" s="58" t="s">
        <v>128</v>
      </c>
      <c r="AA188" s="58" t="s">
        <v>128</v>
      </c>
      <c r="AB188" s="58" t="s">
        <v>128</v>
      </c>
      <c r="AC188" s="58">
        <v>15</v>
      </c>
      <c r="AD188" s="58">
        <v>53</v>
      </c>
      <c r="AE188" s="58">
        <v>100</v>
      </c>
      <c r="AF188" s="58" t="s">
        <v>846</v>
      </c>
      <c r="AG188" s="58" t="s">
        <v>855</v>
      </c>
      <c r="AH188" s="64" t="s">
        <v>808</v>
      </c>
      <c r="AI188" s="58" t="s">
        <v>128</v>
      </c>
      <c r="AJ188" s="58"/>
      <c r="AK188" s="58"/>
      <c r="AL188" s="58"/>
      <c r="AM188" s="58"/>
      <c r="AN188" s="58"/>
      <c r="AO188" s="58" t="s">
        <v>128</v>
      </c>
    </row>
    <row r="189" s="3" customFormat="1" ht="65" customHeight="1" spans="1:41">
      <c r="A189" s="57" t="s">
        <v>179</v>
      </c>
      <c r="B189" s="57" t="s">
        <v>856</v>
      </c>
      <c r="C189" s="58" t="s">
        <v>857</v>
      </c>
      <c r="D189" s="58" t="s">
        <v>551</v>
      </c>
      <c r="E189" s="58" t="s">
        <v>558</v>
      </c>
      <c r="F189" s="58" t="s">
        <v>126</v>
      </c>
      <c r="G189" s="58" t="s">
        <v>409</v>
      </c>
      <c r="H189" s="58" t="s">
        <v>559</v>
      </c>
      <c r="I189" s="64">
        <v>10</v>
      </c>
      <c r="J189" s="64"/>
      <c r="K189" s="58"/>
      <c r="L189" s="58"/>
      <c r="M189" s="58"/>
      <c r="N189" s="64"/>
      <c r="O189" s="58">
        <v>10</v>
      </c>
      <c r="P189" s="58"/>
      <c r="Q189" s="58"/>
      <c r="R189" s="58"/>
      <c r="S189" s="58"/>
      <c r="T189" s="58"/>
      <c r="U189" s="58"/>
      <c r="V189" s="58"/>
      <c r="W189" s="58" t="s">
        <v>108</v>
      </c>
      <c r="X189" s="58" t="s">
        <v>109</v>
      </c>
      <c r="Y189" s="58" t="s">
        <v>109</v>
      </c>
      <c r="Z189" s="58" t="s">
        <v>109</v>
      </c>
      <c r="AA189" s="58" t="s">
        <v>109</v>
      </c>
      <c r="AB189" s="58" t="s">
        <v>128</v>
      </c>
      <c r="AC189" s="58">
        <v>121</v>
      </c>
      <c r="AD189" s="58">
        <v>387</v>
      </c>
      <c r="AE189" s="58">
        <v>1630</v>
      </c>
      <c r="AF189" s="58" t="s">
        <v>858</v>
      </c>
      <c r="AG189" s="58" t="s">
        <v>859</v>
      </c>
      <c r="AH189" s="58"/>
      <c r="AI189" s="58" t="s">
        <v>109</v>
      </c>
      <c r="AJ189" s="58" t="s">
        <v>245</v>
      </c>
      <c r="AK189" s="58"/>
      <c r="AL189" s="58"/>
      <c r="AM189" s="58"/>
      <c r="AN189" s="58"/>
      <c r="AO189" s="58" t="s">
        <v>128</v>
      </c>
    </row>
    <row r="190" s="3" customFormat="1" ht="65" customHeight="1" spans="1:41">
      <c r="A190" s="57" t="s">
        <v>179</v>
      </c>
      <c r="B190" s="57" t="s">
        <v>860</v>
      </c>
      <c r="C190" s="58" t="s">
        <v>861</v>
      </c>
      <c r="D190" s="58" t="s">
        <v>551</v>
      </c>
      <c r="E190" s="58" t="s">
        <v>568</v>
      </c>
      <c r="F190" s="58" t="s">
        <v>126</v>
      </c>
      <c r="G190" s="58" t="s">
        <v>409</v>
      </c>
      <c r="H190" s="58" t="s">
        <v>569</v>
      </c>
      <c r="I190" s="64">
        <v>10</v>
      </c>
      <c r="J190" s="64"/>
      <c r="K190" s="58"/>
      <c r="L190" s="58"/>
      <c r="M190" s="58"/>
      <c r="N190" s="64"/>
      <c r="O190" s="58">
        <v>10</v>
      </c>
      <c r="P190" s="58"/>
      <c r="Q190" s="58"/>
      <c r="R190" s="58"/>
      <c r="S190" s="58"/>
      <c r="T190" s="58"/>
      <c r="U190" s="58"/>
      <c r="V190" s="58"/>
      <c r="W190" s="58" t="s">
        <v>108</v>
      </c>
      <c r="X190" s="58" t="s">
        <v>109</v>
      </c>
      <c r="Y190" s="58" t="s">
        <v>109</v>
      </c>
      <c r="Z190" s="58" t="s">
        <v>109</v>
      </c>
      <c r="AA190" s="58" t="s">
        <v>109</v>
      </c>
      <c r="AB190" s="58" t="s">
        <v>128</v>
      </c>
      <c r="AC190" s="58">
        <v>153</v>
      </c>
      <c r="AD190" s="58">
        <v>583</v>
      </c>
      <c r="AE190" s="58">
        <v>2739</v>
      </c>
      <c r="AF190" s="58" t="s">
        <v>858</v>
      </c>
      <c r="AG190" s="58" t="s">
        <v>859</v>
      </c>
      <c r="AH190" s="58"/>
      <c r="AI190" s="58" t="s">
        <v>109</v>
      </c>
      <c r="AJ190" s="58" t="s">
        <v>245</v>
      </c>
      <c r="AK190" s="58"/>
      <c r="AL190" s="58"/>
      <c r="AM190" s="58"/>
      <c r="AN190" s="58"/>
      <c r="AO190" s="58" t="s">
        <v>128</v>
      </c>
    </row>
    <row r="191" s="3" customFormat="1" ht="65" customHeight="1" spans="1:41">
      <c r="A191" s="57" t="s">
        <v>179</v>
      </c>
      <c r="B191" s="58" t="s">
        <v>862</v>
      </c>
      <c r="C191" s="58" t="s">
        <v>863</v>
      </c>
      <c r="D191" s="58" t="s">
        <v>142</v>
      </c>
      <c r="E191" s="58" t="s">
        <v>621</v>
      </c>
      <c r="F191" s="58" t="s">
        <v>126</v>
      </c>
      <c r="G191" s="58" t="s">
        <v>409</v>
      </c>
      <c r="H191" s="58" t="s">
        <v>864</v>
      </c>
      <c r="I191" s="58">
        <v>49</v>
      </c>
      <c r="J191" s="58"/>
      <c r="K191" s="58"/>
      <c r="L191" s="103"/>
      <c r="M191" s="58"/>
      <c r="N191" s="58"/>
      <c r="O191" s="103">
        <v>9</v>
      </c>
      <c r="P191" s="58"/>
      <c r="Q191" s="58"/>
      <c r="R191" s="58"/>
      <c r="S191" s="58"/>
      <c r="T191" s="58"/>
      <c r="U191" s="58"/>
      <c r="V191" s="58">
        <v>40</v>
      </c>
      <c r="W191" s="58" t="s">
        <v>108</v>
      </c>
      <c r="X191" s="58" t="s">
        <v>109</v>
      </c>
      <c r="Y191" s="58" t="s">
        <v>128</v>
      </c>
      <c r="Z191" s="58" t="s">
        <v>128</v>
      </c>
      <c r="AA191" s="58" t="s">
        <v>128</v>
      </c>
      <c r="AB191" s="58" t="s">
        <v>128</v>
      </c>
      <c r="AC191" s="58">
        <v>12</v>
      </c>
      <c r="AD191" s="58">
        <v>40</v>
      </c>
      <c r="AE191" s="58">
        <v>40</v>
      </c>
      <c r="AF191" s="58" t="s">
        <v>173</v>
      </c>
      <c r="AG191" s="58" t="s">
        <v>865</v>
      </c>
      <c r="AH191" s="58" t="s">
        <v>715</v>
      </c>
      <c r="AI191" s="58"/>
      <c r="AJ191" s="58"/>
      <c r="AK191" s="58"/>
      <c r="AL191" s="58"/>
      <c r="AM191" s="58"/>
      <c r="AN191" s="58"/>
      <c r="AO191" s="58" t="s">
        <v>128</v>
      </c>
    </row>
    <row r="192" s="3" customFormat="1" ht="65" customHeight="1" spans="1:41">
      <c r="A192" s="57" t="s">
        <v>179</v>
      </c>
      <c r="B192" s="58" t="s">
        <v>866</v>
      </c>
      <c r="C192" s="57" t="s">
        <v>867</v>
      </c>
      <c r="D192" s="58" t="s">
        <v>142</v>
      </c>
      <c r="E192" s="57" t="s">
        <v>868</v>
      </c>
      <c r="F192" s="58" t="s">
        <v>126</v>
      </c>
      <c r="G192" s="58" t="s">
        <v>409</v>
      </c>
      <c r="H192" s="58" t="s">
        <v>869</v>
      </c>
      <c r="I192" s="58">
        <v>120</v>
      </c>
      <c r="J192" s="103"/>
      <c r="K192" s="58"/>
      <c r="L192" s="103"/>
      <c r="M192" s="58"/>
      <c r="N192" s="58"/>
      <c r="O192" s="103">
        <v>20</v>
      </c>
      <c r="P192" s="58"/>
      <c r="Q192" s="58"/>
      <c r="R192" s="58"/>
      <c r="S192" s="58"/>
      <c r="T192" s="58"/>
      <c r="U192" s="58"/>
      <c r="V192" s="58">
        <v>100</v>
      </c>
      <c r="W192" s="58" t="s">
        <v>108</v>
      </c>
      <c r="X192" s="58" t="s">
        <v>109</v>
      </c>
      <c r="Y192" s="58" t="s">
        <v>128</v>
      </c>
      <c r="Z192" s="58" t="s">
        <v>128</v>
      </c>
      <c r="AA192" s="58" t="s">
        <v>128</v>
      </c>
      <c r="AB192" s="58" t="s">
        <v>128</v>
      </c>
      <c r="AC192" s="58">
        <v>20</v>
      </c>
      <c r="AD192" s="58">
        <v>69</v>
      </c>
      <c r="AE192" s="58">
        <v>69</v>
      </c>
      <c r="AF192" s="58" t="s">
        <v>173</v>
      </c>
      <c r="AG192" s="58" t="s">
        <v>870</v>
      </c>
      <c r="AH192" s="58" t="s">
        <v>715</v>
      </c>
      <c r="AI192" s="58"/>
      <c r="AJ192" s="58"/>
      <c r="AK192" s="58"/>
      <c r="AL192" s="58"/>
      <c r="AM192" s="58"/>
      <c r="AN192" s="58"/>
      <c r="AO192" s="58" t="s">
        <v>128</v>
      </c>
    </row>
    <row r="193" s="3" customFormat="1" ht="65" customHeight="1" spans="1:41">
      <c r="A193" s="57" t="s">
        <v>179</v>
      </c>
      <c r="B193" s="58" t="s">
        <v>871</v>
      </c>
      <c r="C193" s="67" t="s">
        <v>872</v>
      </c>
      <c r="D193" s="58" t="s">
        <v>142</v>
      </c>
      <c r="E193" s="58" t="s">
        <v>616</v>
      </c>
      <c r="F193" s="58" t="s">
        <v>126</v>
      </c>
      <c r="G193" s="58" t="s">
        <v>409</v>
      </c>
      <c r="H193" s="58" t="s">
        <v>617</v>
      </c>
      <c r="I193" s="58">
        <v>120</v>
      </c>
      <c r="J193" s="58"/>
      <c r="K193" s="58"/>
      <c r="L193" s="58"/>
      <c r="M193" s="58"/>
      <c r="N193" s="58"/>
      <c r="O193" s="58">
        <v>20</v>
      </c>
      <c r="P193" s="58"/>
      <c r="Q193" s="58"/>
      <c r="R193" s="58"/>
      <c r="S193" s="58"/>
      <c r="T193" s="58"/>
      <c r="U193" s="58"/>
      <c r="V193" s="58">
        <v>100</v>
      </c>
      <c r="W193" s="58" t="s">
        <v>108</v>
      </c>
      <c r="X193" s="58" t="s">
        <v>109</v>
      </c>
      <c r="Y193" s="58" t="s">
        <v>128</v>
      </c>
      <c r="Z193" s="58" t="s">
        <v>109</v>
      </c>
      <c r="AA193" s="58" t="s">
        <v>109</v>
      </c>
      <c r="AB193" s="58" t="s">
        <v>128</v>
      </c>
      <c r="AC193" s="58">
        <v>20</v>
      </c>
      <c r="AD193" s="58">
        <v>67</v>
      </c>
      <c r="AE193" s="58">
        <v>67</v>
      </c>
      <c r="AF193" s="58" t="s">
        <v>178</v>
      </c>
      <c r="AG193" s="58" t="s">
        <v>873</v>
      </c>
      <c r="AH193" s="58" t="s">
        <v>715</v>
      </c>
      <c r="AI193" s="58"/>
      <c r="AJ193" s="58"/>
      <c r="AK193" s="58"/>
      <c r="AL193" s="58"/>
      <c r="AM193" s="58"/>
      <c r="AN193" s="58"/>
      <c r="AO193" s="58" t="s">
        <v>128</v>
      </c>
    </row>
    <row r="194" s="3" customFormat="1" ht="65" customHeight="1" spans="1:41">
      <c r="A194" s="57" t="s">
        <v>179</v>
      </c>
      <c r="B194" s="58" t="s">
        <v>874</v>
      </c>
      <c r="C194" s="67" t="s">
        <v>875</v>
      </c>
      <c r="D194" s="58" t="s">
        <v>142</v>
      </c>
      <c r="E194" s="115" t="s">
        <v>616</v>
      </c>
      <c r="F194" s="58" t="s">
        <v>126</v>
      </c>
      <c r="G194" s="58" t="s">
        <v>409</v>
      </c>
      <c r="H194" s="58" t="s">
        <v>640</v>
      </c>
      <c r="I194" s="58">
        <v>98</v>
      </c>
      <c r="J194" s="58"/>
      <c r="K194" s="58"/>
      <c r="L194" s="58"/>
      <c r="M194" s="58"/>
      <c r="N194" s="58"/>
      <c r="O194" s="58">
        <v>18</v>
      </c>
      <c r="P194" s="58"/>
      <c r="Q194" s="58"/>
      <c r="R194" s="58"/>
      <c r="S194" s="58"/>
      <c r="T194" s="58"/>
      <c r="U194" s="58"/>
      <c r="V194" s="58">
        <v>80</v>
      </c>
      <c r="W194" s="58" t="s">
        <v>108</v>
      </c>
      <c r="X194" s="58" t="s">
        <v>109</v>
      </c>
      <c r="Y194" s="58" t="s">
        <v>128</v>
      </c>
      <c r="Z194" s="58" t="s">
        <v>109</v>
      </c>
      <c r="AA194" s="58" t="s">
        <v>109</v>
      </c>
      <c r="AB194" s="58" t="s">
        <v>128</v>
      </c>
      <c r="AC194" s="58">
        <v>18</v>
      </c>
      <c r="AD194" s="58">
        <v>61</v>
      </c>
      <c r="AE194" s="58">
        <v>61</v>
      </c>
      <c r="AF194" s="58" t="s">
        <v>178</v>
      </c>
      <c r="AG194" s="58" t="s">
        <v>873</v>
      </c>
      <c r="AH194" s="58" t="s">
        <v>715</v>
      </c>
      <c r="AI194" s="58"/>
      <c r="AJ194" s="58"/>
      <c r="AK194" s="58"/>
      <c r="AL194" s="58"/>
      <c r="AM194" s="58"/>
      <c r="AN194" s="58"/>
      <c r="AO194" s="58" t="s">
        <v>128</v>
      </c>
    </row>
    <row r="195" s="3" customFormat="1" ht="65" customHeight="1" spans="1:41">
      <c r="A195" s="57" t="s">
        <v>179</v>
      </c>
      <c r="B195" s="58" t="s">
        <v>876</v>
      </c>
      <c r="C195" s="67" t="s">
        <v>877</v>
      </c>
      <c r="D195" s="58" t="s">
        <v>142</v>
      </c>
      <c r="E195" s="58" t="s">
        <v>878</v>
      </c>
      <c r="F195" s="58" t="s">
        <v>126</v>
      </c>
      <c r="G195" s="58" t="s">
        <v>409</v>
      </c>
      <c r="H195" s="58" t="s">
        <v>879</v>
      </c>
      <c r="I195" s="58">
        <v>10</v>
      </c>
      <c r="J195" s="58"/>
      <c r="K195" s="58"/>
      <c r="L195" s="58"/>
      <c r="M195" s="58"/>
      <c r="N195" s="58"/>
      <c r="O195" s="58">
        <v>10</v>
      </c>
      <c r="P195" s="58"/>
      <c r="Q195" s="58"/>
      <c r="R195" s="58"/>
      <c r="S195" s="58"/>
      <c r="T195" s="58"/>
      <c r="U195" s="58"/>
      <c r="V195" s="58"/>
      <c r="W195" s="58" t="s">
        <v>108</v>
      </c>
      <c r="X195" s="58" t="s">
        <v>109</v>
      </c>
      <c r="Y195" s="58" t="s">
        <v>128</v>
      </c>
      <c r="Z195" s="58" t="s">
        <v>109</v>
      </c>
      <c r="AA195" s="58" t="s">
        <v>109</v>
      </c>
      <c r="AB195" s="58" t="s">
        <v>128</v>
      </c>
      <c r="AC195" s="58">
        <v>90</v>
      </c>
      <c r="AD195" s="58">
        <v>356</v>
      </c>
      <c r="AE195" s="58">
        <v>356</v>
      </c>
      <c r="AF195" s="58" t="s">
        <v>178</v>
      </c>
      <c r="AG195" s="58" t="s">
        <v>880</v>
      </c>
      <c r="AH195" s="58"/>
      <c r="AI195" s="58"/>
      <c r="AJ195" s="58"/>
      <c r="AK195" s="58"/>
      <c r="AL195" s="58"/>
      <c r="AM195" s="58"/>
      <c r="AN195" s="58"/>
      <c r="AO195" s="58" t="s">
        <v>128</v>
      </c>
    </row>
    <row r="196" s="3" customFormat="1" ht="65" customHeight="1" spans="1:41">
      <c r="A196" s="57" t="s">
        <v>179</v>
      </c>
      <c r="B196" s="58" t="s">
        <v>881</v>
      </c>
      <c r="C196" s="67" t="s">
        <v>882</v>
      </c>
      <c r="D196" s="58" t="s">
        <v>142</v>
      </c>
      <c r="E196" s="58" t="s">
        <v>153</v>
      </c>
      <c r="F196" s="58" t="s">
        <v>126</v>
      </c>
      <c r="G196" s="58" t="s">
        <v>409</v>
      </c>
      <c r="H196" s="58" t="s">
        <v>154</v>
      </c>
      <c r="I196" s="58">
        <v>10</v>
      </c>
      <c r="J196" s="58"/>
      <c r="K196" s="58"/>
      <c r="L196" s="58"/>
      <c r="M196" s="58"/>
      <c r="N196" s="58"/>
      <c r="O196" s="58">
        <v>10</v>
      </c>
      <c r="P196" s="58"/>
      <c r="Q196" s="58"/>
      <c r="R196" s="58"/>
      <c r="S196" s="58"/>
      <c r="T196" s="58"/>
      <c r="U196" s="58"/>
      <c r="V196" s="58"/>
      <c r="W196" s="58" t="s">
        <v>108</v>
      </c>
      <c r="X196" s="58" t="s">
        <v>109</v>
      </c>
      <c r="Y196" s="58" t="s">
        <v>128</v>
      </c>
      <c r="Z196" s="58" t="s">
        <v>109</v>
      </c>
      <c r="AA196" s="58" t="s">
        <v>109</v>
      </c>
      <c r="AB196" s="58" t="s">
        <v>128</v>
      </c>
      <c r="AC196" s="58">
        <v>30</v>
      </c>
      <c r="AD196" s="58">
        <v>105</v>
      </c>
      <c r="AE196" s="58">
        <v>105</v>
      </c>
      <c r="AF196" s="58" t="s">
        <v>178</v>
      </c>
      <c r="AG196" s="58" t="s">
        <v>880</v>
      </c>
      <c r="AH196" s="58"/>
      <c r="AI196" s="58"/>
      <c r="AJ196" s="58"/>
      <c r="AK196" s="58"/>
      <c r="AL196" s="58"/>
      <c r="AM196" s="58"/>
      <c r="AN196" s="58"/>
      <c r="AO196" s="58" t="s">
        <v>128</v>
      </c>
    </row>
    <row r="197" s="3" customFormat="1" ht="65" customHeight="1" spans="1:41">
      <c r="A197" s="57" t="s">
        <v>179</v>
      </c>
      <c r="B197" s="58" t="s">
        <v>883</v>
      </c>
      <c r="C197" s="67" t="s">
        <v>884</v>
      </c>
      <c r="D197" s="58" t="s">
        <v>142</v>
      </c>
      <c r="E197" s="58" t="s">
        <v>621</v>
      </c>
      <c r="F197" s="58" t="s">
        <v>126</v>
      </c>
      <c r="G197" s="58" t="s">
        <v>409</v>
      </c>
      <c r="H197" s="58" t="s">
        <v>622</v>
      </c>
      <c r="I197" s="58">
        <v>10</v>
      </c>
      <c r="J197" s="58"/>
      <c r="K197" s="58"/>
      <c r="L197" s="58"/>
      <c r="M197" s="58"/>
      <c r="N197" s="58"/>
      <c r="O197" s="58">
        <v>10</v>
      </c>
      <c r="P197" s="58"/>
      <c r="Q197" s="58"/>
      <c r="R197" s="58"/>
      <c r="S197" s="58"/>
      <c r="T197" s="58"/>
      <c r="U197" s="58"/>
      <c r="V197" s="58"/>
      <c r="W197" s="58" t="s">
        <v>108</v>
      </c>
      <c r="X197" s="58" t="s">
        <v>109</v>
      </c>
      <c r="Y197" s="58" t="s">
        <v>128</v>
      </c>
      <c r="Z197" s="58" t="s">
        <v>109</v>
      </c>
      <c r="AA197" s="58" t="s">
        <v>109</v>
      </c>
      <c r="AB197" s="58" t="s">
        <v>128</v>
      </c>
      <c r="AC197" s="58">
        <v>30</v>
      </c>
      <c r="AD197" s="58">
        <v>105</v>
      </c>
      <c r="AE197" s="58">
        <v>105</v>
      </c>
      <c r="AF197" s="58" t="s">
        <v>178</v>
      </c>
      <c r="AG197" s="58" t="s">
        <v>880</v>
      </c>
      <c r="AH197" s="58"/>
      <c r="AI197" s="58"/>
      <c r="AJ197" s="58"/>
      <c r="AK197" s="58"/>
      <c r="AL197" s="58"/>
      <c r="AM197" s="58"/>
      <c r="AN197" s="58"/>
      <c r="AO197" s="58" t="s">
        <v>128</v>
      </c>
    </row>
    <row r="198" s="3" customFormat="1" ht="65" customHeight="1" spans="1:41">
      <c r="A198" s="57" t="s">
        <v>179</v>
      </c>
      <c r="B198" s="58" t="s">
        <v>885</v>
      </c>
      <c r="C198" s="67" t="s">
        <v>886</v>
      </c>
      <c r="D198" s="58" t="s">
        <v>142</v>
      </c>
      <c r="E198" s="58" t="s">
        <v>616</v>
      </c>
      <c r="F198" s="58" t="s">
        <v>126</v>
      </c>
      <c r="G198" s="58" t="s">
        <v>409</v>
      </c>
      <c r="H198" s="58" t="s">
        <v>617</v>
      </c>
      <c r="I198" s="58">
        <v>10</v>
      </c>
      <c r="J198" s="58"/>
      <c r="K198" s="58"/>
      <c r="L198" s="58"/>
      <c r="M198" s="58"/>
      <c r="N198" s="58"/>
      <c r="O198" s="58">
        <v>10</v>
      </c>
      <c r="P198" s="58"/>
      <c r="Q198" s="58"/>
      <c r="R198" s="58"/>
      <c r="S198" s="58"/>
      <c r="T198" s="58"/>
      <c r="U198" s="58"/>
      <c r="V198" s="58"/>
      <c r="W198" s="58" t="s">
        <v>108</v>
      </c>
      <c r="X198" s="58" t="s">
        <v>109</v>
      </c>
      <c r="Y198" s="58" t="s">
        <v>128</v>
      </c>
      <c r="Z198" s="58" t="s">
        <v>109</v>
      </c>
      <c r="AA198" s="58" t="s">
        <v>109</v>
      </c>
      <c r="AB198" s="58" t="s">
        <v>128</v>
      </c>
      <c r="AC198" s="58">
        <v>30</v>
      </c>
      <c r="AD198" s="58">
        <v>105</v>
      </c>
      <c r="AE198" s="58">
        <v>105</v>
      </c>
      <c r="AF198" s="58" t="s">
        <v>178</v>
      </c>
      <c r="AG198" s="58" t="s">
        <v>880</v>
      </c>
      <c r="AH198" s="58"/>
      <c r="AI198" s="58"/>
      <c r="AJ198" s="58"/>
      <c r="AK198" s="58"/>
      <c r="AL198" s="58"/>
      <c r="AM198" s="58"/>
      <c r="AN198" s="58"/>
      <c r="AO198" s="58" t="s">
        <v>128</v>
      </c>
    </row>
    <row r="199" s="3" customFormat="1" ht="65" customHeight="1" spans="1:41">
      <c r="A199" s="57" t="s">
        <v>179</v>
      </c>
      <c r="B199" s="58" t="s">
        <v>887</v>
      </c>
      <c r="C199" s="59" t="s">
        <v>888</v>
      </c>
      <c r="D199" s="58" t="s">
        <v>142</v>
      </c>
      <c r="E199" s="58" t="s">
        <v>889</v>
      </c>
      <c r="F199" s="58" t="s">
        <v>126</v>
      </c>
      <c r="G199" s="58" t="s">
        <v>409</v>
      </c>
      <c r="H199" s="58" t="s">
        <v>890</v>
      </c>
      <c r="I199" s="58">
        <v>75</v>
      </c>
      <c r="J199" s="64"/>
      <c r="K199" s="58"/>
      <c r="L199" s="64"/>
      <c r="M199" s="58"/>
      <c r="N199" s="58"/>
      <c r="O199" s="64">
        <v>15</v>
      </c>
      <c r="P199" s="58"/>
      <c r="Q199" s="58"/>
      <c r="R199" s="58"/>
      <c r="S199" s="58"/>
      <c r="T199" s="58"/>
      <c r="U199" s="58"/>
      <c r="V199" s="58">
        <v>60</v>
      </c>
      <c r="W199" s="58" t="s">
        <v>108</v>
      </c>
      <c r="X199" s="58" t="s">
        <v>109</v>
      </c>
      <c r="Y199" s="58" t="s">
        <v>128</v>
      </c>
      <c r="Z199" s="58" t="s">
        <v>109</v>
      </c>
      <c r="AA199" s="58" t="s">
        <v>109</v>
      </c>
      <c r="AB199" s="58" t="s">
        <v>128</v>
      </c>
      <c r="AC199" s="58">
        <v>16</v>
      </c>
      <c r="AD199" s="58">
        <v>45</v>
      </c>
      <c r="AE199" s="58">
        <v>45</v>
      </c>
      <c r="AF199" s="58" t="s">
        <v>178</v>
      </c>
      <c r="AG199" s="58" t="s">
        <v>891</v>
      </c>
      <c r="AH199" s="58" t="s">
        <v>715</v>
      </c>
      <c r="AI199" s="58"/>
      <c r="AJ199" s="58"/>
      <c r="AK199" s="58"/>
      <c r="AL199" s="58"/>
      <c r="AM199" s="58"/>
      <c r="AN199" s="58"/>
      <c r="AO199" s="58" t="s">
        <v>128</v>
      </c>
    </row>
    <row r="200" s="3" customFormat="1" ht="65" customHeight="1" spans="1:41">
      <c r="A200" s="57" t="s">
        <v>179</v>
      </c>
      <c r="B200" s="58" t="s">
        <v>892</v>
      </c>
      <c r="C200" s="59" t="s">
        <v>893</v>
      </c>
      <c r="D200" s="58" t="s">
        <v>142</v>
      </c>
      <c r="E200" s="58" t="s">
        <v>878</v>
      </c>
      <c r="F200" s="58" t="s">
        <v>126</v>
      </c>
      <c r="G200" s="58" t="s">
        <v>409</v>
      </c>
      <c r="H200" s="58" t="s">
        <v>879</v>
      </c>
      <c r="I200" s="58">
        <v>61</v>
      </c>
      <c r="J200" s="64"/>
      <c r="K200" s="58"/>
      <c r="L200" s="64"/>
      <c r="M200" s="58"/>
      <c r="N200" s="58"/>
      <c r="O200" s="64">
        <v>10</v>
      </c>
      <c r="P200" s="58"/>
      <c r="Q200" s="58"/>
      <c r="R200" s="58"/>
      <c r="S200" s="58"/>
      <c r="T200" s="58"/>
      <c r="U200" s="58"/>
      <c r="V200" s="58">
        <v>51</v>
      </c>
      <c r="W200" s="58" t="s">
        <v>108</v>
      </c>
      <c r="X200" s="58" t="s">
        <v>109</v>
      </c>
      <c r="Y200" s="58" t="s">
        <v>128</v>
      </c>
      <c r="Z200" s="58" t="s">
        <v>109</v>
      </c>
      <c r="AA200" s="58" t="s">
        <v>109</v>
      </c>
      <c r="AB200" s="58" t="s">
        <v>128</v>
      </c>
      <c r="AC200" s="58">
        <v>10</v>
      </c>
      <c r="AD200" s="58">
        <v>36</v>
      </c>
      <c r="AE200" s="58">
        <v>36</v>
      </c>
      <c r="AF200" s="58" t="s">
        <v>178</v>
      </c>
      <c r="AG200" s="58" t="s">
        <v>894</v>
      </c>
      <c r="AH200" s="58" t="s">
        <v>715</v>
      </c>
      <c r="AI200" s="58"/>
      <c r="AJ200" s="58"/>
      <c r="AK200" s="58"/>
      <c r="AL200" s="58"/>
      <c r="AM200" s="58"/>
      <c r="AN200" s="58"/>
      <c r="AO200" s="58" t="s">
        <v>128</v>
      </c>
    </row>
    <row r="201" s="3" customFormat="1" ht="65" customHeight="1" spans="1:41">
      <c r="A201" s="57" t="s">
        <v>179</v>
      </c>
      <c r="B201" s="58" t="s">
        <v>895</v>
      </c>
      <c r="C201" s="59" t="s">
        <v>896</v>
      </c>
      <c r="D201" s="58" t="s">
        <v>142</v>
      </c>
      <c r="E201" s="58" t="s">
        <v>868</v>
      </c>
      <c r="F201" s="58" t="s">
        <v>126</v>
      </c>
      <c r="G201" s="58" t="s">
        <v>409</v>
      </c>
      <c r="H201" s="58" t="s">
        <v>897</v>
      </c>
      <c r="I201" s="58">
        <v>54</v>
      </c>
      <c r="J201" s="64"/>
      <c r="K201" s="58"/>
      <c r="L201" s="64"/>
      <c r="M201" s="58"/>
      <c r="N201" s="58"/>
      <c r="O201" s="64">
        <v>10</v>
      </c>
      <c r="P201" s="58"/>
      <c r="Q201" s="58"/>
      <c r="R201" s="58"/>
      <c r="S201" s="58"/>
      <c r="T201" s="58"/>
      <c r="U201" s="58"/>
      <c r="V201" s="58">
        <v>44</v>
      </c>
      <c r="W201" s="58" t="s">
        <v>108</v>
      </c>
      <c r="X201" s="58" t="s">
        <v>109</v>
      </c>
      <c r="Y201" s="58" t="s">
        <v>128</v>
      </c>
      <c r="Z201" s="58" t="s">
        <v>109</v>
      </c>
      <c r="AA201" s="58" t="s">
        <v>109</v>
      </c>
      <c r="AB201" s="58" t="s">
        <v>128</v>
      </c>
      <c r="AC201" s="58">
        <v>10</v>
      </c>
      <c r="AD201" s="58">
        <v>35</v>
      </c>
      <c r="AE201" s="58">
        <v>35</v>
      </c>
      <c r="AF201" s="58" t="s">
        <v>178</v>
      </c>
      <c r="AG201" s="58" t="s">
        <v>898</v>
      </c>
      <c r="AH201" s="58" t="s">
        <v>715</v>
      </c>
      <c r="AI201" s="58"/>
      <c r="AJ201" s="58"/>
      <c r="AK201" s="58"/>
      <c r="AL201" s="58"/>
      <c r="AM201" s="58"/>
      <c r="AN201" s="58"/>
      <c r="AO201" s="58" t="s">
        <v>128</v>
      </c>
    </row>
    <row r="202" s="3" customFormat="1" ht="65" customHeight="1" spans="1:41">
      <c r="A202" s="57" t="s">
        <v>179</v>
      </c>
      <c r="B202" s="58" t="s">
        <v>899</v>
      </c>
      <c r="C202" s="59" t="s">
        <v>900</v>
      </c>
      <c r="D202" s="58" t="s">
        <v>142</v>
      </c>
      <c r="E202" s="58" t="s">
        <v>621</v>
      </c>
      <c r="F202" s="58" t="s">
        <v>126</v>
      </c>
      <c r="G202" s="58" t="s">
        <v>409</v>
      </c>
      <c r="H202" s="58" t="s">
        <v>622</v>
      </c>
      <c r="I202" s="58">
        <v>53</v>
      </c>
      <c r="J202" s="64"/>
      <c r="K202" s="58"/>
      <c r="L202" s="64"/>
      <c r="M202" s="58"/>
      <c r="N202" s="58"/>
      <c r="O202" s="64">
        <v>10</v>
      </c>
      <c r="P202" s="58"/>
      <c r="Q202" s="58"/>
      <c r="R202" s="58"/>
      <c r="S202" s="58"/>
      <c r="T202" s="58"/>
      <c r="U202" s="58"/>
      <c r="V202" s="58">
        <v>43</v>
      </c>
      <c r="W202" s="58" t="s">
        <v>108</v>
      </c>
      <c r="X202" s="58" t="s">
        <v>109</v>
      </c>
      <c r="Y202" s="58" t="s">
        <v>128</v>
      </c>
      <c r="Z202" s="58" t="s">
        <v>109</v>
      </c>
      <c r="AA202" s="58" t="s">
        <v>109</v>
      </c>
      <c r="AB202" s="58" t="s">
        <v>128</v>
      </c>
      <c r="AC202" s="58">
        <v>10</v>
      </c>
      <c r="AD202" s="58">
        <v>38</v>
      </c>
      <c r="AE202" s="58">
        <v>38</v>
      </c>
      <c r="AF202" s="58" t="s">
        <v>178</v>
      </c>
      <c r="AG202" s="58" t="s">
        <v>873</v>
      </c>
      <c r="AH202" s="58" t="s">
        <v>715</v>
      </c>
      <c r="AI202" s="58"/>
      <c r="AJ202" s="58"/>
      <c r="AK202" s="58"/>
      <c r="AL202" s="58"/>
      <c r="AM202" s="58"/>
      <c r="AN202" s="58"/>
      <c r="AO202" s="58" t="s">
        <v>128</v>
      </c>
    </row>
    <row r="203" s="3" customFormat="1" ht="65" customHeight="1" spans="1:41">
      <c r="A203" s="57" t="s">
        <v>179</v>
      </c>
      <c r="B203" s="58" t="s">
        <v>901</v>
      </c>
      <c r="C203" s="59" t="s">
        <v>902</v>
      </c>
      <c r="D203" s="58" t="s">
        <v>142</v>
      </c>
      <c r="E203" s="58" t="s">
        <v>903</v>
      </c>
      <c r="F203" s="58" t="s">
        <v>126</v>
      </c>
      <c r="G203" s="58" t="s">
        <v>409</v>
      </c>
      <c r="H203" s="58" t="s">
        <v>904</v>
      </c>
      <c r="I203" s="58">
        <v>52</v>
      </c>
      <c r="J203" s="64"/>
      <c r="K203" s="58"/>
      <c r="L203" s="64"/>
      <c r="M203" s="58"/>
      <c r="N203" s="58"/>
      <c r="O203" s="64">
        <v>10</v>
      </c>
      <c r="P203" s="58"/>
      <c r="Q203" s="58"/>
      <c r="R203" s="58"/>
      <c r="S203" s="58"/>
      <c r="T203" s="58"/>
      <c r="U203" s="58"/>
      <c r="V203" s="58">
        <v>42</v>
      </c>
      <c r="W203" s="58" t="s">
        <v>108</v>
      </c>
      <c r="X203" s="58" t="s">
        <v>109</v>
      </c>
      <c r="Y203" s="58" t="s">
        <v>128</v>
      </c>
      <c r="Z203" s="58" t="s">
        <v>109</v>
      </c>
      <c r="AA203" s="58" t="s">
        <v>109</v>
      </c>
      <c r="AB203" s="58" t="s">
        <v>128</v>
      </c>
      <c r="AC203" s="58">
        <v>10</v>
      </c>
      <c r="AD203" s="58">
        <v>32</v>
      </c>
      <c r="AE203" s="58">
        <v>32</v>
      </c>
      <c r="AF203" s="58" t="s">
        <v>178</v>
      </c>
      <c r="AG203" s="58" t="s">
        <v>905</v>
      </c>
      <c r="AH203" s="58" t="s">
        <v>715</v>
      </c>
      <c r="AI203" s="58"/>
      <c r="AJ203" s="58"/>
      <c r="AK203" s="58"/>
      <c r="AL203" s="58"/>
      <c r="AM203" s="58"/>
      <c r="AN203" s="58"/>
      <c r="AO203" s="58" t="s">
        <v>128</v>
      </c>
    </row>
    <row r="204" s="16" customFormat="1" ht="83" customHeight="1" spans="1:41">
      <c r="A204" s="68" t="s">
        <v>906</v>
      </c>
      <c r="B204" s="67" t="s">
        <v>907</v>
      </c>
      <c r="C204" s="67" t="s">
        <v>908</v>
      </c>
      <c r="D204" s="67" t="s">
        <v>909</v>
      </c>
      <c r="E204" s="58" t="s">
        <v>910</v>
      </c>
      <c r="F204" s="78" t="s">
        <v>126</v>
      </c>
      <c r="G204" s="58" t="s">
        <v>409</v>
      </c>
      <c r="H204" s="78" t="s">
        <v>911</v>
      </c>
      <c r="I204" s="78">
        <v>397.5628</v>
      </c>
      <c r="J204" s="78">
        <v>397.5628</v>
      </c>
      <c r="K204" s="78"/>
      <c r="L204" s="78"/>
      <c r="M204" s="78"/>
      <c r="N204" s="78">
        <v>397.5628</v>
      </c>
      <c r="O204" s="68"/>
      <c r="P204" s="68"/>
      <c r="Q204" s="68"/>
      <c r="R204" s="68"/>
      <c r="S204" s="68"/>
      <c r="T204" s="68"/>
      <c r="U204" s="68"/>
      <c r="V204" s="68"/>
      <c r="W204" s="58" t="s">
        <v>108</v>
      </c>
      <c r="X204" s="58" t="s">
        <v>109</v>
      </c>
      <c r="Y204" s="58" t="s">
        <v>109</v>
      </c>
      <c r="Z204" s="58" t="s">
        <v>128</v>
      </c>
      <c r="AA204" s="58" t="s">
        <v>128</v>
      </c>
      <c r="AB204" s="58" t="s">
        <v>128</v>
      </c>
      <c r="AC204" s="68">
        <v>1602</v>
      </c>
      <c r="AD204" s="68">
        <v>4856</v>
      </c>
      <c r="AE204" s="68">
        <v>4856</v>
      </c>
      <c r="AF204" s="67" t="s">
        <v>912</v>
      </c>
      <c r="AG204" s="67" t="s">
        <v>913</v>
      </c>
      <c r="AH204" s="67" t="s">
        <v>914</v>
      </c>
      <c r="AI204" s="68"/>
      <c r="AJ204" s="68"/>
      <c r="AK204" s="68"/>
      <c r="AL204" s="68"/>
      <c r="AM204" s="68"/>
      <c r="AN204" s="68"/>
      <c r="AO204" s="78"/>
    </row>
    <row r="205" s="16" customFormat="1" ht="88" customHeight="1" spans="1:41">
      <c r="A205" s="68" t="s">
        <v>906</v>
      </c>
      <c r="B205" s="67" t="s">
        <v>915</v>
      </c>
      <c r="C205" s="67" t="s">
        <v>916</v>
      </c>
      <c r="D205" s="67" t="s">
        <v>909</v>
      </c>
      <c r="E205" s="58" t="s">
        <v>910</v>
      </c>
      <c r="F205" s="68" t="s">
        <v>126</v>
      </c>
      <c r="G205" s="58" t="s">
        <v>409</v>
      </c>
      <c r="H205" s="78" t="s">
        <v>911</v>
      </c>
      <c r="I205" s="78">
        <v>4.748</v>
      </c>
      <c r="J205" s="78">
        <v>4.748</v>
      </c>
      <c r="K205" s="78"/>
      <c r="L205" s="78"/>
      <c r="M205" s="78"/>
      <c r="N205" s="78">
        <v>4.748</v>
      </c>
      <c r="O205" s="68"/>
      <c r="P205" s="68"/>
      <c r="Q205" s="68"/>
      <c r="R205" s="68"/>
      <c r="S205" s="68"/>
      <c r="T205" s="68"/>
      <c r="U205" s="68"/>
      <c r="V205" s="68"/>
      <c r="W205" s="58" t="s">
        <v>108</v>
      </c>
      <c r="X205" s="58" t="s">
        <v>109</v>
      </c>
      <c r="Y205" s="58" t="s">
        <v>109</v>
      </c>
      <c r="Z205" s="58" t="s">
        <v>128</v>
      </c>
      <c r="AA205" s="58" t="s">
        <v>128</v>
      </c>
      <c r="AB205" s="58" t="s">
        <v>128</v>
      </c>
      <c r="AC205" s="68">
        <v>56</v>
      </c>
      <c r="AD205" s="68">
        <v>178</v>
      </c>
      <c r="AE205" s="68">
        <v>178</v>
      </c>
      <c r="AF205" s="67" t="s">
        <v>912</v>
      </c>
      <c r="AG205" s="67" t="s">
        <v>913</v>
      </c>
      <c r="AH205" s="67" t="s">
        <v>914</v>
      </c>
      <c r="AI205" s="68"/>
      <c r="AJ205" s="68"/>
      <c r="AK205" s="68"/>
      <c r="AL205" s="68"/>
      <c r="AM205" s="68"/>
      <c r="AN205" s="68"/>
      <c r="AO205" s="78"/>
    </row>
    <row r="206" s="15" customFormat="1" ht="58" customHeight="1" spans="1:41">
      <c r="A206" s="68" t="s">
        <v>906</v>
      </c>
      <c r="B206" s="58" t="s">
        <v>917</v>
      </c>
      <c r="C206" s="59" t="s">
        <v>918</v>
      </c>
      <c r="D206" s="59" t="s">
        <v>919</v>
      </c>
      <c r="E206" s="58" t="s">
        <v>920</v>
      </c>
      <c r="F206" s="58" t="s">
        <v>126</v>
      </c>
      <c r="G206" s="58" t="s">
        <v>409</v>
      </c>
      <c r="H206" s="58" t="s">
        <v>911</v>
      </c>
      <c r="I206" s="58">
        <v>428.0789</v>
      </c>
      <c r="J206" s="58">
        <v>428.0789</v>
      </c>
      <c r="K206" s="58"/>
      <c r="L206" s="58"/>
      <c r="M206" s="58"/>
      <c r="N206" s="58">
        <v>428.0789</v>
      </c>
      <c r="O206" s="58"/>
      <c r="P206" s="58"/>
      <c r="Q206" s="58"/>
      <c r="R206" s="58"/>
      <c r="S206" s="58"/>
      <c r="T206" s="58"/>
      <c r="U206" s="58"/>
      <c r="V206" s="58"/>
      <c r="W206" s="58" t="s">
        <v>108</v>
      </c>
      <c r="X206" s="58" t="s">
        <v>109</v>
      </c>
      <c r="Y206" s="58" t="s">
        <v>109</v>
      </c>
      <c r="Z206" s="58" t="s">
        <v>109</v>
      </c>
      <c r="AA206" s="58" t="s">
        <v>109</v>
      </c>
      <c r="AB206" s="58" t="s">
        <v>128</v>
      </c>
      <c r="AC206" s="58">
        <v>420</v>
      </c>
      <c r="AD206" s="58">
        <v>1260</v>
      </c>
      <c r="AE206" s="58">
        <v>1260</v>
      </c>
      <c r="AF206" s="58" t="s">
        <v>351</v>
      </c>
      <c r="AG206" s="58" t="s">
        <v>921</v>
      </c>
      <c r="AH206" s="59" t="s">
        <v>922</v>
      </c>
      <c r="AI206" s="58"/>
      <c r="AJ206" s="58"/>
      <c r="AK206" s="58"/>
      <c r="AL206" s="58"/>
      <c r="AM206" s="58"/>
      <c r="AN206" s="58"/>
      <c r="AO206" s="58"/>
    </row>
    <row r="207" s="17" customFormat="1" ht="83" customHeight="1" spans="1:41">
      <c r="A207" s="68" t="s">
        <v>906</v>
      </c>
      <c r="B207" s="67" t="s">
        <v>923</v>
      </c>
      <c r="C207" s="67" t="s">
        <v>908</v>
      </c>
      <c r="D207" s="68" t="s">
        <v>909</v>
      </c>
      <c r="E207" s="68" t="s">
        <v>909</v>
      </c>
      <c r="F207" s="68" t="s">
        <v>126</v>
      </c>
      <c r="G207" s="58" t="s">
        <v>409</v>
      </c>
      <c r="H207" s="68" t="s">
        <v>911</v>
      </c>
      <c r="I207" s="78">
        <v>353.848</v>
      </c>
      <c r="J207" s="78">
        <v>353.848</v>
      </c>
      <c r="K207" s="78"/>
      <c r="L207" s="78"/>
      <c r="M207" s="78"/>
      <c r="N207" s="78">
        <v>353.848</v>
      </c>
      <c r="O207" s="68"/>
      <c r="P207" s="68"/>
      <c r="Q207" s="68"/>
      <c r="R207" s="68"/>
      <c r="S207" s="68"/>
      <c r="T207" s="68"/>
      <c r="U207" s="68"/>
      <c r="V207" s="68"/>
      <c r="W207" s="58" t="s">
        <v>108</v>
      </c>
      <c r="X207" s="58" t="s">
        <v>109</v>
      </c>
      <c r="Y207" s="58" t="s">
        <v>109</v>
      </c>
      <c r="Z207" s="58" t="s">
        <v>128</v>
      </c>
      <c r="AA207" s="58" t="s">
        <v>128</v>
      </c>
      <c r="AB207" s="58" t="s">
        <v>128</v>
      </c>
      <c r="AC207" s="68">
        <v>1198</v>
      </c>
      <c r="AD207" s="68">
        <v>3594</v>
      </c>
      <c r="AE207" s="68">
        <v>3594</v>
      </c>
      <c r="AF207" s="67" t="s">
        <v>351</v>
      </c>
      <c r="AG207" s="67" t="s">
        <v>913</v>
      </c>
      <c r="AH207" s="67" t="s">
        <v>924</v>
      </c>
      <c r="AI207" s="68"/>
      <c r="AJ207" s="68"/>
      <c r="AK207" s="68"/>
      <c r="AL207" s="68"/>
      <c r="AM207" s="68"/>
      <c r="AN207" s="68"/>
      <c r="AO207" s="68"/>
    </row>
    <row r="208" s="17" customFormat="1" ht="88" customHeight="1" spans="1:41">
      <c r="A208" s="68" t="s">
        <v>906</v>
      </c>
      <c r="B208" s="67" t="s">
        <v>925</v>
      </c>
      <c r="C208" s="67" t="s">
        <v>926</v>
      </c>
      <c r="D208" s="67" t="s">
        <v>927</v>
      </c>
      <c r="E208" s="67" t="s">
        <v>928</v>
      </c>
      <c r="F208" s="68" t="s">
        <v>126</v>
      </c>
      <c r="G208" s="58" t="s">
        <v>409</v>
      </c>
      <c r="H208" s="68" t="s">
        <v>911</v>
      </c>
      <c r="I208" s="78">
        <v>5.91</v>
      </c>
      <c r="J208" s="78">
        <v>5.91</v>
      </c>
      <c r="K208" s="78"/>
      <c r="L208" s="78"/>
      <c r="M208" s="78"/>
      <c r="N208" s="78">
        <v>5.91</v>
      </c>
      <c r="O208" s="68"/>
      <c r="P208" s="68"/>
      <c r="Q208" s="68"/>
      <c r="R208" s="68"/>
      <c r="S208" s="68"/>
      <c r="T208" s="68"/>
      <c r="U208" s="68"/>
      <c r="V208" s="68"/>
      <c r="W208" s="58" t="s">
        <v>108</v>
      </c>
      <c r="X208" s="58" t="s">
        <v>109</v>
      </c>
      <c r="Y208" s="58" t="s">
        <v>109</v>
      </c>
      <c r="Z208" s="58" t="s">
        <v>128</v>
      </c>
      <c r="AA208" s="58" t="s">
        <v>128</v>
      </c>
      <c r="AB208" s="58" t="s">
        <v>128</v>
      </c>
      <c r="AC208" s="68">
        <v>7</v>
      </c>
      <c r="AD208" s="68">
        <v>21</v>
      </c>
      <c r="AE208" s="68">
        <v>21</v>
      </c>
      <c r="AF208" s="67" t="s">
        <v>351</v>
      </c>
      <c r="AG208" s="67" t="s">
        <v>913</v>
      </c>
      <c r="AH208" s="67" t="s">
        <v>929</v>
      </c>
      <c r="AI208" s="68"/>
      <c r="AJ208" s="68"/>
      <c r="AK208" s="68"/>
      <c r="AL208" s="68"/>
      <c r="AM208" s="68"/>
      <c r="AN208" s="68"/>
      <c r="AO208" s="68"/>
    </row>
    <row r="209" s="18" customFormat="1" ht="94" customHeight="1" spans="1:41">
      <c r="A209" s="68" t="s">
        <v>906</v>
      </c>
      <c r="B209" s="117" t="s">
        <v>930</v>
      </c>
      <c r="C209" s="59" t="s">
        <v>931</v>
      </c>
      <c r="D209" s="58" t="s">
        <v>932</v>
      </c>
      <c r="E209" s="58" t="s">
        <v>920</v>
      </c>
      <c r="F209" s="58" t="s">
        <v>126</v>
      </c>
      <c r="G209" s="58" t="s">
        <v>245</v>
      </c>
      <c r="H209" s="58" t="s">
        <v>933</v>
      </c>
      <c r="I209" s="78">
        <v>33</v>
      </c>
      <c r="J209" s="78"/>
      <c r="K209" s="58"/>
      <c r="L209" s="78"/>
      <c r="M209" s="58"/>
      <c r="N209" s="58"/>
      <c r="O209" s="78">
        <v>33</v>
      </c>
      <c r="P209" s="58"/>
      <c r="Q209" s="58"/>
      <c r="R209" s="58"/>
      <c r="S209" s="58"/>
      <c r="T209" s="128"/>
      <c r="U209" s="58"/>
      <c r="V209" s="58"/>
      <c r="W209" s="58" t="s">
        <v>108</v>
      </c>
      <c r="X209" s="58" t="s">
        <v>109</v>
      </c>
      <c r="Y209" s="58" t="s">
        <v>128</v>
      </c>
      <c r="Z209" s="58" t="s">
        <v>128</v>
      </c>
      <c r="AA209" s="58" t="s">
        <v>109</v>
      </c>
      <c r="AB209" s="58" t="s">
        <v>128</v>
      </c>
      <c r="AC209" s="58">
        <v>30</v>
      </c>
      <c r="AD209" s="58">
        <v>30</v>
      </c>
      <c r="AE209" s="58">
        <v>90</v>
      </c>
      <c r="AF209" s="58" t="s">
        <v>351</v>
      </c>
      <c r="AG209" s="58" t="s">
        <v>671</v>
      </c>
      <c r="AH209" s="58" t="s">
        <v>934</v>
      </c>
      <c r="AI209" s="58" t="s">
        <v>128</v>
      </c>
      <c r="AJ209" s="58" t="s">
        <v>409</v>
      </c>
      <c r="AK209" s="129"/>
      <c r="AL209" s="129"/>
      <c r="AM209" s="129"/>
      <c r="AN209" s="129"/>
      <c r="AO209" s="129"/>
    </row>
    <row r="210" s="18" customFormat="1" ht="156.75" spans="1:41">
      <c r="A210" s="68" t="s">
        <v>906</v>
      </c>
      <c r="B210" s="117" t="s">
        <v>935</v>
      </c>
      <c r="C210" s="117" t="s">
        <v>936</v>
      </c>
      <c r="D210" s="117" t="s">
        <v>937</v>
      </c>
      <c r="E210" s="117" t="s">
        <v>938</v>
      </c>
      <c r="F210" s="117" t="s">
        <v>126</v>
      </c>
      <c r="G210" s="117" t="s">
        <v>245</v>
      </c>
      <c r="H210" s="117" t="s">
        <v>911</v>
      </c>
      <c r="I210" s="127">
        <v>345</v>
      </c>
      <c r="J210" s="127"/>
      <c r="K210" s="117"/>
      <c r="L210" s="127"/>
      <c r="M210" s="117"/>
      <c r="N210" s="117"/>
      <c r="O210" s="127">
        <v>345</v>
      </c>
      <c r="P210" s="117"/>
      <c r="Q210" s="117"/>
      <c r="R210" s="117"/>
      <c r="S210" s="117"/>
      <c r="T210" s="117"/>
      <c r="U210" s="117"/>
      <c r="V210" s="117"/>
      <c r="W210" s="117" t="s">
        <v>108</v>
      </c>
      <c r="X210" s="117" t="s">
        <v>109</v>
      </c>
      <c r="Y210" s="117" t="s">
        <v>128</v>
      </c>
      <c r="Z210" s="117" t="s">
        <v>109</v>
      </c>
      <c r="AA210" s="117" t="s">
        <v>128</v>
      </c>
      <c r="AB210" s="117" t="s">
        <v>128</v>
      </c>
      <c r="AC210" s="117">
        <v>169</v>
      </c>
      <c r="AD210" s="117">
        <v>507</v>
      </c>
      <c r="AE210" s="117">
        <v>507</v>
      </c>
      <c r="AF210" s="117" t="s">
        <v>351</v>
      </c>
      <c r="AG210" s="117" t="s">
        <v>671</v>
      </c>
      <c r="AH210" s="117" t="s">
        <v>934</v>
      </c>
      <c r="AI210" s="117" t="s">
        <v>128</v>
      </c>
      <c r="AJ210" s="117" t="s">
        <v>409</v>
      </c>
      <c r="AK210" s="132"/>
      <c r="AL210" s="132"/>
      <c r="AM210" s="132"/>
      <c r="AN210" s="132"/>
      <c r="AO210" s="133"/>
    </row>
    <row r="211" s="18" customFormat="1" ht="57" spans="1:41">
      <c r="A211" s="68" t="s">
        <v>906</v>
      </c>
      <c r="B211" s="58" t="s">
        <v>939</v>
      </c>
      <c r="C211" s="58" t="s">
        <v>940</v>
      </c>
      <c r="D211" s="58" t="s">
        <v>941</v>
      </c>
      <c r="E211" s="58" t="s">
        <v>920</v>
      </c>
      <c r="F211" s="58" t="s">
        <v>126</v>
      </c>
      <c r="G211" s="58" t="s">
        <v>409</v>
      </c>
      <c r="H211" s="58" t="s">
        <v>942</v>
      </c>
      <c r="I211" s="78">
        <v>20</v>
      </c>
      <c r="J211" s="78"/>
      <c r="K211" s="58"/>
      <c r="L211" s="78"/>
      <c r="M211" s="58"/>
      <c r="N211" s="58"/>
      <c r="O211" s="78">
        <v>20</v>
      </c>
      <c r="P211" s="58"/>
      <c r="Q211" s="58"/>
      <c r="R211" s="58"/>
      <c r="S211" s="58"/>
      <c r="T211" s="58"/>
      <c r="U211" s="58"/>
      <c r="V211" s="58"/>
      <c r="W211" s="58" t="s">
        <v>108</v>
      </c>
      <c r="X211" s="58" t="s">
        <v>109</v>
      </c>
      <c r="Y211" s="58" t="s">
        <v>128</v>
      </c>
      <c r="Z211" s="58" t="s">
        <v>109</v>
      </c>
      <c r="AA211" s="58" t="s">
        <v>128</v>
      </c>
      <c r="AB211" s="58" t="s">
        <v>128</v>
      </c>
      <c r="AC211" s="58">
        <v>20</v>
      </c>
      <c r="AD211" s="58">
        <v>60</v>
      </c>
      <c r="AE211" s="58">
        <v>60</v>
      </c>
      <c r="AF211" s="58" t="s">
        <v>351</v>
      </c>
      <c r="AG211" s="58" t="s">
        <v>671</v>
      </c>
      <c r="AH211" s="58" t="s">
        <v>934</v>
      </c>
      <c r="AI211" s="58" t="s">
        <v>128</v>
      </c>
      <c r="AJ211" s="58" t="s">
        <v>409</v>
      </c>
      <c r="AK211" s="68"/>
      <c r="AL211" s="68"/>
      <c r="AM211" s="68"/>
      <c r="AN211" s="68"/>
      <c r="AO211" s="68"/>
    </row>
    <row r="212" s="18" customFormat="1" ht="99.75" spans="1:41">
      <c r="A212" s="68" t="s">
        <v>906</v>
      </c>
      <c r="B212" s="117" t="s">
        <v>943</v>
      </c>
      <c r="C212" s="118" t="s">
        <v>944</v>
      </c>
      <c r="D212" s="58" t="s">
        <v>919</v>
      </c>
      <c r="E212" s="58" t="s">
        <v>920</v>
      </c>
      <c r="F212" s="58" t="s">
        <v>126</v>
      </c>
      <c r="G212" s="58" t="s">
        <v>245</v>
      </c>
      <c r="H212" s="58" t="s">
        <v>945</v>
      </c>
      <c r="I212" s="127">
        <v>215.1</v>
      </c>
      <c r="J212" s="78"/>
      <c r="K212" s="58"/>
      <c r="L212" s="78"/>
      <c r="M212" s="58"/>
      <c r="N212" s="58"/>
      <c r="O212" s="127">
        <v>215.1</v>
      </c>
      <c r="P212" s="58"/>
      <c r="Q212" s="58"/>
      <c r="R212" s="58"/>
      <c r="S212" s="58"/>
      <c r="T212" s="58"/>
      <c r="U212" s="58"/>
      <c r="V212" s="58"/>
      <c r="W212" s="58" t="s">
        <v>108</v>
      </c>
      <c r="X212" s="58" t="s">
        <v>109</v>
      </c>
      <c r="Y212" s="58" t="s">
        <v>128</v>
      </c>
      <c r="Z212" s="58" t="s">
        <v>109</v>
      </c>
      <c r="AA212" s="58" t="s">
        <v>128</v>
      </c>
      <c r="AB212" s="58" t="s">
        <v>128</v>
      </c>
      <c r="AC212" s="117">
        <v>116</v>
      </c>
      <c r="AD212" s="117">
        <v>348</v>
      </c>
      <c r="AE212" s="117">
        <v>348</v>
      </c>
      <c r="AF212" s="58" t="s">
        <v>351</v>
      </c>
      <c r="AG212" s="58" t="s">
        <v>671</v>
      </c>
      <c r="AH212" s="58" t="s">
        <v>946</v>
      </c>
      <c r="AI212" s="58" t="s">
        <v>128</v>
      </c>
      <c r="AJ212" s="58" t="s">
        <v>409</v>
      </c>
      <c r="AK212" s="129"/>
      <c r="AL212" s="129"/>
      <c r="AM212" s="129"/>
      <c r="AN212" s="129"/>
      <c r="AO212" s="67" t="s">
        <v>947</v>
      </c>
    </row>
    <row r="213" s="18" customFormat="1" ht="57" spans="1:41">
      <c r="A213" s="68" t="s">
        <v>906</v>
      </c>
      <c r="B213" s="58" t="s">
        <v>948</v>
      </c>
      <c r="C213" s="58" t="s">
        <v>949</v>
      </c>
      <c r="D213" s="58" t="s">
        <v>142</v>
      </c>
      <c r="E213" s="58" t="s">
        <v>910</v>
      </c>
      <c r="F213" s="58" t="s">
        <v>126</v>
      </c>
      <c r="G213" s="58" t="s">
        <v>409</v>
      </c>
      <c r="H213" s="58" t="s">
        <v>911</v>
      </c>
      <c r="I213" s="127">
        <v>732</v>
      </c>
      <c r="J213" s="78"/>
      <c r="K213" s="58"/>
      <c r="L213" s="78"/>
      <c r="M213" s="58"/>
      <c r="N213" s="58"/>
      <c r="O213" s="127">
        <v>732</v>
      </c>
      <c r="P213" s="58"/>
      <c r="Q213" s="58"/>
      <c r="R213" s="58"/>
      <c r="S213" s="58"/>
      <c r="T213" s="58"/>
      <c r="U213" s="58"/>
      <c r="V213" s="58"/>
      <c r="W213" s="58" t="s">
        <v>108</v>
      </c>
      <c r="X213" s="58" t="s">
        <v>109</v>
      </c>
      <c r="Y213" s="58" t="s">
        <v>128</v>
      </c>
      <c r="Z213" s="58" t="s">
        <v>109</v>
      </c>
      <c r="AA213" s="58" t="s">
        <v>128</v>
      </c>
      <c r="AB213" s="58" t="s">
        <v>128</v>
      </c>
      <c r="AC213" s="58">
        <v>300</v>
      </c>
      <c r="AD213" s="58">
        <v>1500</v>
      </c>
      <c r="AE213" s="58">
        <v>1500</v>
      </c>
      <c r="AF213" s="58" t="s">
        <v>351</v>
      </c>
      <c r="AG213" s="58" t="s">
        <v>671</v>
      </c>
      <c r="AH213" s="58" t="s">
        <v>950</v>
      </c>
      <c r="AI213" s="58" t="s">
        <v>128</v>
      </c>
      <c r="AJ213" s="58" t="s">
        <v>409</v>
      </c>
      <c r="AK213" s="68"/>
      <c r="AL213" s="68"/>
      <c r="AM213" s="68"/>
      <c r="AN213" s="68"/>
      <c r="AO213" s="68"/>
    </row>
    <row r="214" s="19" customFormat="1" ht="44.25" spans="1:41">
      <c r="A214" s="57" t="s">
        <v>106</v>
      </c>
      <c r="B214" s="119" t="s">
        <v>951</v>
      </c>
      <c r="C214" s="120" t="s">
        <v>952</v>
      </c>
      <c r="D214" s="121" t="s">
        <v>133</v>
      </c>
      <c r="E214" s="121" t="s">
        <v>134</v>
      </c>
      <c r="F214" s="119" t="s">
        <v>953</v>
      </c>
      <c r="G214" s="117" t="s">
        <v>245</v>
      </c>
      <c r="H214" s="121" t="s">
        <v>356</v>
      </c>
      <c r="I214" s="119">
        <v>115</v>
      </c>
      <c r="J214" s="119"/>
      <c r="K214" s="119"/>
      <c r="L214" s="119"/>
      <c r="M214" s="119"/>
      <c r="N214" s="119"/>
      <c r="O214" s="119">
        <v>38</v>
      </c>
      <c r="P214" s="119"/>
      <c r="Q214" s="119"/>
      <c r="R214" s="119"/>
      <c r="S214" s="119"/>
      <c r="T214" s="119"/>
      <c r="U214" s="119"/>
      <c r="V214" s="119">
        <v>77</v>
      </c>
      <c r="W214" s="121" t="s">
        <v>127</v>
      </c>
      <c r="X214" s="121" t="s">
        <v>109</v>
      </c>
      <c r="Y214" s="121" t="s">
        <v>109</v>
      </c>
      <c r="Z214" s="121" t="s">
        <v>109</v>
      </c>
      <c r="AA214" s="121" t="s">
        <v>109</v>
      </c>
      <c r="AB214" s="121" t="s">
        <v>128</v>
      </c>
      <c r="AC214" s="119">
        <v>30</v>
      </c>
      <c r="AD214" s="119">
        <v>90</v>
      </c>
      <c r="AE214" s="119">
        <v>90</v>
      </c>
      <c r="AF214" s="121" t="s">
        <v>351</v>
      </c>
      <c r="AG214" s="121" t="s">
        <v>671</v>
      </c>
      <c r="AH214" s="121" t="s">
        <v>954</v>
      </c>
      <c r="AI214" s="119"/>
      <c r="AJ214" s="119"/>
      <c r="AK214" s="119"/>
      <c r="AL214" s="119"/>
      <c r="AM214" s="119"/>
      <c r="AN214" s="119"/>
      <c r="AO214" s="121" t="s">
        <v>955</v>
      </c>
    </row>
    <row r="215" s="19" customFormat="1" ht="44.25" spans="1:41">
      <c r="A215" s="57" t="s">
        <v>106</v>
      </c>
      <c r="B215" s="119" t="s">
        <v>956</v>
      </c>
      <c r="C215" s="121" t="s">
        <v>957</v>
      </c>
      <c r="D215" s="121" t="s">
        <v>158</v>
      </c>
      <c r="E215" s="121" t="s">
        <v>805</v>
      </c>
      <c r="F215" s="119" t="s">
        <v>953</v>
      </c>
      <c r="G215" s="121" t="s">
        <v>245</v>
      </c>
      <c r="H215" s="121" t="s">
        <v>806</v>
      </c>
      <c r="I215" s="119">
        <v>10</v>
      </c>
      <c r="J215" s="119"/>
      <c r="K215" s="119"/>
      <c r="L215" s="119"/>
      <c r="M215" s="119"/>
      <c r="N215" s="119"/>
      <c r="O215" s="119">
        <v>10</v>
      </c>
      <c r="P215" s="119"/>
      <c r="Q215" s="119"/>
      <c r="R215" s="119"/>
      <c r="S215" s="119"/>
      <c r="T215" s="119"/>
      <c r="U215" s="119"/>
      <c r="V215" s="119"/>
      <c r="W215" s="121" t="s">
        <v>127</v>
      </c>
      <c r="X215" s="121" t="s">
        <v>109</v>
      </c>
      <c r="Y215" s="121" t="s">
        <v>109</v>
      </c>
      <c r="Z215" s="121" t="s">
        <v>109</v>
      </c>
      <c r="AA215" s="121" t="s">
        <v>109</v>
      </c>
      <c r="AB215" s="121" t="s">
        <v>128</v>
      </c>
      <c r="AC215" s="119">
        <v>10</v>
      </c>
      <c r="AD215" s="119">
        <v>30</v>
      </c>
      <c r="AE215" s="119">
        <v>30</v>
      </c>
      <c r="AF215" s="121" t="s">
        <v>351</v>
      </c>
      <c r="AG215" s="121" t="s">
        <v>671</v>
      </c>
      <c r="AH215" s="121" t="s">
        <v>958</v>
      </c>
      <c r="AI215" s="119"/>
      <c r="AJ215" s="119"/>
      <c r="AK215" s="119"/>
      <c r="AL215" s="119"/>
      <c r="AM215" s="119"/>
      <c r="AN215" s="119"/>
      <c r="AO215" s="121" t="s">
        <v>955</v>
      </c>
    </row>
    <row r="216" s="19" customFormat="1" ht="82" customHeight="1" spans="1:41">
      <c r="A216" s="57" t="s">
        <v>106</v>
      </c>
      <c r="B216" s="122" t="s">
        <v>959</v>
      </c>
      <c r="C216" s="123" t="s">
        <v>960</v>
      </c>
      <c r="D216" s="124" t="s">
        <v>961</v>
      </c>
      <c r="E216" s="124" t="s">
        <v>962</v>
      </c>
      <c r="F216" s="122" t="s">
        <v>953</v>
      </c>
      <c r="G216" s="124" t="s">
        <v>245</v>
      </c>
      <c r="H216" s="73" t="s">
        <v>963</v>
      </c>
      <c r="I216" s="122">
        <v>20</v>
      </c>
      <c r="J216" s="122"/>
      <c r="K216" s="122"/>
      <c r="L216" s="122"/>
      <c r="M216" s="122"/>
      <c r="N216" s="122"/>
      <c r="O216" s="122">
        <v>20</v>
      </c>
      <c r="P216" s="122"/>
      <c r="Q216" s="122"/>
      <c r="R216" s="122"/>
      <c r="S216" s="122"/>
      <c r="T216" s="122"/>
      <c r="U216" s="122"/>
      <c r="V216" s="122"/>
      <c r="W216" s="124" t="s">
        <v>127</v>
      </c>
      <c r="X216" s="124" t="s">
        <v>109</v>
      </c>
      <c r="Y216" s="124" t="s">
        <v>128</v>
      </c>
      <c r="Z216" s="124" t="s">
        <v>128</v>
      </c>
      <c r="AA216" s="121" t="s">
        <v>128</v>
      </c>
      <c r="AB216" s="121" t="s">
        <v>128</v>
      </c>
      <c r="AC216" s="119">
        <v>30</v>
      </c>
      <c r="AD216" s="119">
        <v>90</v>
      </c>
      <c r="AE216" s="119">
        <v>90</v>
      </c>
      <c r="AF216" s="121" t="s">
        <v>351</v>
      </c>
      <c r="AG216" s="121" t="s">
        <v>671</v>
      </c>
      <c r="AH216" s="121" t="s">
        <v>964</v>
      </c>
      <c r="AI216" s="119"/>
      <c r="AJ216" s="119"/>
      <c r="AK216" s="119"/>
      <c r="AL216" s="119"/>
      <c r="AM216" s="119"/>
      <c r="AN216" s="119"/>
      <c r="AO216" s="121" t="s">
        <v>955</v>
      </c>
    </row>
    <row r="217" s="17" customFormat="1" ht="70" customHeight="1" spans="1:41">
      <c r="A217" s="68"/>
      <c r="B217" s="67" t="s">
        <v>965</v>
      </c>
      <c r="C217" s="67" t="s">
        <v>966</v>
      </c>
      <c r="D217" s="58" t="s">
        <v>133</v>
      </c>
      <c r="E217" s="58" t="s">
        <v>380</v>
      </c>
      <c r="F217" s="58" t="s">
        <v>126</v>
      </c>
      <c r="G217" s="58" t="s">
        <v>967</v>
      </c>
      <c r="H217" s="58" t="s">
        <v>968</v>
      </c>
      <c r="I217" s="78">
        <v>0.8425</v>
      </c>
      <c r="J217" s="78">
        <v>0.8425</v>
      </c>
      <c r="K217" s="78"/>
      <c r="L217" s="78"/>
      <c r="M217" s="78"/>
      <c r="N217" s="78">
        <v>0.8425</v>
      </c>
      <c r="O217" s="68"/>
      <c r="P217" s="68"/>
      <c r="Q217" s="68"/>
      <c r="R217" s="68"/>
      <c r="S217" s="68"/>
      <c r="T217" s="68"/>
      <c r="U217" s="68"/>
      <c r="V217" s="68"/>
      <c r="W217" s="58" t="s">
        <v>108</v>
      </c>
      <c r="X217" s="58" t="s">
        <v>109</v>
      </c>
      <c r="Y217" s="58" t="s">
        <v>128</v>
      </c>
      <c r="Z217" s="58" t="s">
        <v>128</v>
      </c>
      <c r="AA217" s="58" t="s">
        <v>128</v>
      </c>
      <c r="AB217" s="58" t="s">
        <v>128</v>
      </c>
      <c r="AC217" s="58">
        <v>6</v>
      </c>
      <c r="AD217" s="58">
        <v>21</v>
      </c>
      <c r="AE217" s="58">
        <v>21</v>
      </c>
      <c r="AF217" s="58" t="s">
        <v>527</v>
      </c>
      <c r="AG217" s="58" t="s">
        <v>969</v>
      </c>
      <c r="AH217" s="68"/>
      <c r="AI217" s="58" t="s">
        <v>128</v>
      </c>
      <c r="AJ217" s="58" t="s">
        <v>970</v>
      </c>
      <c r="AK217" s="58" t="s">
        <v>971</v>
      </c>
      <c r="AL217" s="68"/>
      <c r="AM217" s="68"/>
      <c r="AN217" s="68"/>
      <c r="AO217" s="78"/>
    </row>
    <row r="218" s="20" customFormat="1" ht="72" customHeight="1" spans="1:41">
      <c r="A218" s="57" t="s">
        <v>972</v>
      </c>
      <c r="B218" s="58" t="s">
        <v>973</v>
      </c>
      <c r="C218" s="58" t="s">
        <v>974</v>
      </c>
      <c r="D218" s="58" t="s">
        <v>975</v>
      </c>
      <c r="E218" s="58" t="s">
        <v>970</v>
      </c>
      <c r="F218" s="58" t="s">
        <v>126</v>
      </c>
      <c r="G218" s="58" t="s">
        <v>967</v>
      </c>
      <c r="H218" s="58" t="s">
        <v>976</v>
      </c>
      <c r="I218" s="58">
        <v>14.8555</v>
      </c>
      <c r="J218" s="58">
        <v>14.8555</v>
      </c>
      <c r="K218" s="58"/>
      <c r="L218" s="58"/>
      <c r="M218" s="58"/>
      <c r="N218" s="58">
        <v>14.8555</v>
      </c>
      <c r="O218" s="58"/>
      <c r="P218" s="58"/>
      <c r="Q218" s="58"/>
      <c r="R218" s="58"/>
      <c r="S218" s="58"/>
      <c r="T218" s="58"/>
      <c r="U218" s="58"/>
      <c r="V218" s="58"/>
      <c r="W218" s="58" t="s">
        <v>108</v>
      </c>
      <c r="X218" s="58" t="s">
        <v>109</v>
      </c>
      <c r="Y218" s="58" t="s">
        <v>109</v>
      </c>
      <c r="Z218" s="58" t="s">
        <v>128</v>
      </c>
      <c r="AA218" s="58" t="s">
        <v>128</v>
      </c>
      <c r="AB218" s="58" t="s">
        <v>128</v>
      </c>
      <c r="AC218" s="58">
        <v>167</v>
      </c>
      <c r="AD218" s="58">
        <v>410</v>
      </c>
      <c r="AE218" s="58">
        <v>585</v>
      </c>
      <c r="AF218" s="58" t="s">
        <v>912</v>
      </c>
      <c r="AG218" s="58" t="s">
        <v>977</v>
      </c>
      <c r="AH218" s="58"/>
      <c r="AI218" s="58"/>
      <c r="AJ218" s="58"/>
      <c r="AK218" s="58"/>
      <c r="AL218" s="58"/>
      <c r="AM218" s="58"/>
      <c r="AN218" s="58"/>
      <c r="AO218" s="58"/>
    </row>
    <row r="219" s="11" customFormat="1" ht="66" customHeight="1" spans="1:41">
      <c r="A219" s="57" t="s">
        <v>978</v>
      </c>
      <c r="B219" s="67" t="s">
        <v>979</v>
      </c>
      <c r="C219" s="58" t="s">
        <v>980</v>
      </c>
      <c r="D219" s="58" t="s">
        <v>293</v>
      </c>
      <c r="E219" s="58" t="s">
        <v>308</v>
      </c>
      <c r="F219" s="58" t="s">
        <v>126</v>
      </c>
      <c r="G219" s="58" t="s">
        <v>967</v>
      </c>
      <c r="H219" s="58" t="s">
        <v>968</v>
      </c>
      <c r="I219" s="58">
        <v>50</v>
      </c>
      <c r="J219" s="58"/>
      <c r="K219" s="58"/>
      <c r="L219" s="58"/>
      <c r="M219" s="58"/>
      <c r="N219" s="58"/>
      <c r="O219" s="58">
        <v>50</v>
      </c>
      <c r="P219" s="58"/>
      <c r="Q219" s="58"/>
      <c r="R219" s="58"/>
      <c r="S219" s="58"/>
      <c r="T219" s="58"/>
      <c r="U219" s="58"/>
      <c r="V219" s="58"/>
      <c r="W219" s="58" t="s">
        <v>108</v>
      </c>
      <c r="X219" s="58" t="s">
        <v>109</v>
      </c>
      <c r="Y219" s="58" t="s">
        <v>109</v>
      </c>
      <c r="Z219" s="58" t="s">
        <v>128</v>
      </c>
      <c r="AA219" s="58" t="s">
        <v>128</v>
      </c>
      <c r="AB219" s="58" t="s">
        <v>128</v>
      </c>
      <c r="AC219" s="58">
        <v>85</v>
      </c>
      <c r="AD219" s="58">
        <v>261</v>
      </c>
      <c r="AE219" s="58">
        <v>874</v>
      </c>
      <c r="AF219" s="58" t="s">
        <v>981</v>
      </c>
      <c r="AG219" s="58" t="s">
        <v>982</v>
      </c>
      <c r="AH219" s="58" t="s">
        <v>970</v>
      </c>
      <c r="AI219" s="58" t="s">
        <v>128</v>
      </c>
      <c r="AJ219" s="58" t="s">
        <v>970</v>
      </c>
      <c r="AK219" s="58" t="s">
        <v>983</v>
      </c>
      <c r="AL219" s="58"/>
      <c r="AM219" s="58"/>
      <c r="AN219" s="58"/>
      <c r="AO219" s="58"/>
    </row>
    <row r="220" s="11" customFormat="1" ht="75" customHeight="1" spans="1:41">
      <c r="A220" s="57" t="s">
        <v>978</v>
      </c>
      <c r="B220" s="67" t="s">
        <v>984</v>
      </c>
      <c r="C220" s="67" t="s">
        <v>985</v>
      </c>
      <c r="D220" s="64" t="s">
        <v>293</v>
      </c>
      <c r="E220" s="64" t="s">
        <v>314</v>
      </c>
      <c r="F220" s="58" t="s">
        <v>126</v>
      </c>
      <c r="G220" s="58" t="s">
        <v>967</v>
      </c>
      <c r="H220" s="58" t="s">
        <v>315</v>
      </c>
      <c r="I220" s="58">
        <v>20</v>
      </c>
      <c r="J220" s="58"/>
      <c r="K220" s="58"/>
      <c r="L220" s="58"/>
      <c r="M220" s="58"/>
      <c r="N220" s="58"/>
      <c r="O220" s="58">
        <v>20</v>
      </c>
      <c r="P220" s="58"/>
      <c r="Q220" s="58"/>
      <c r="R220" s="58"/>
      <c r="S220" s="58"/>
      <c r="T220" s="58"/>
      <c r="U220" s="58"/>
      <c r="V220" s="58"/>
      <c r="W220" s="58" t="s">
        <v>108</v>
      </c>
      <c r="X220" s="58" t="s">
        <v>109</v>
      </c>
      <c r="Y220" s="58" t="s">
        <v>109</v>
      </c>
      <c r="Z220" s="58" t="s">
        <v>109</v>
      </c>
      <c r="AA220" s="58" t="s">
        <v>109</v>
      </c>
      <c r="AB220" s="58" t="s">
        <v>128</v>
      </c>
      <c r="AC220" s="58">
        <v>85</v>
      </c>
      <c r="AD220" s="58">
        <v>262</v>
      </c>
      <c r="AE220" s="58">
        <v>485</v>
      </c>
      <c r="AF220" s="58" t="s">
        <v>986</v>
      </c>
      <c r="AG220" s="67" t="s">
        <v>987</v>
      </c>
      <c r="AH220" s="58" t="s">
        <v>988</v>
      </c>
      <c r="AI220" s="58" t="s">
        <v>128</v>
      </c>
      <c r="AJ220" s="58" t="s">
        <v>970</v>
      </c>
      <c r="AK220" s="58"/>
      <c r="AL220" s="58"/>
      <c r="AM220" s="58"/>
      <c r="AN220" s="58"/>
      <c r="AO220" s="58"/>
    </row>
    <row r="221" s="11" customFormat="1" ht="75" customHeight="1" spans="1:41">
      <c r="A221" s="57" t="s">
        <v>978</v>
      </c>
      <c r="B221" s="67" t="s">
        <v>989</v>
      </c>
      <c r="C221" s="58" t="s">
        <v>990</v>
      </c>
      <c r="D221" s="64" t="s">
        <v>293</v>
      </c>
      <c r="E221" s="64" t="s">
        <v>331</v>
      </c>
      <c r="F221" s="58" t="s">
        <v>126</v>
      </c>
      <c r="G221" s="58" t="s">
        <v>967</v>
      </c>
      <c r="H221" s="58" t="s">
        <v>991</v>
      </c>
      <c r="I221" s="76">
        <v>70</v>
      </c>
      <c r="J221" s="58"/>
      <c r="K221" s="58"/>
      <c r="L221" s="58"/>
      <c r="M221" s="58"/>
      <c r="N221" s="58"/>
      <c r="O221" s="58">
        <v>70</v>
      </c>
      <c r="P221" s="58"/>
      <c r="Q221" s="58"/>
      <c r="R221" s="58"/>
      <c r="S221" s="58"/>
      <c r="T221" s="58"/>
      <c r="U221" s="58"/>
      <c r="V221" s="58"/>
      <c r="W221" s="58" t="s">
        <v>108</v>
      </c>
      <c r="X221" s="58" t="s">
        <v>109</v>
      </c>
      <c r="Y221" s="58" t="s">
        <v>109</v>
      </c>
      <c r="Z221" s="58" t="s">
        <v>128</v>
      </c>
      <c r="AA221" s="58" t="s">
        <v>128</v>
      </c>
      <c r="AB221" s="58" t="s">
        <v>128</v>
      </c>
      <c r="AC221" s="58">
        <v>52</v>
      </c>
      <c r="AD221" s="58">
        <v>165</v>
      </c>
      <c r="AE221" s="58">
        <v>392</v>
      </c>
      <c r="AF221" s="58" t="s">
        <v>992</v>
      </c>
      <c r="AG221" s="67" t="s">
        <v>993</v>
      </c>
      <c r="AH221" s="58" t="s">
        <v>994</v>
      </c>
      <c r="AI221" s="58" t="s">
        <v>128</v>
      </c>
      <c r="AJ221" s="58" t="s">
        <v>970</v>
      </c>
      <c r="AK221" s="58" t="s">
        <v>995</v>
      </c>
      <c r="AL221" s="58"/>
      <c r="AM221" s="58"/>
      <c r="AN221" s="58"/>
      <c r="AO221" s="58"/>
    </row>
    <row r="222" s="11" customFormat="1" ht="75" customHeight="1" spans="1:41">
      <c r="A222" s="57" t="s">
        <v>978</v>
      </c>
      <c r="B222" s="58" t="s">
        <v>996</v>
      </c>
      <c r="C222" s="58" t="s">
        <v>997</v>
      </c>
      <c r="D222" s="58" t="s">
        <v>133</v>
      </c>
      <c r="E222" s="58" t="s">
        <v>134</v>
      </c>
      <c r="F222" s="58" t="s">
        <v>126</v>
      </c>
      <c r="G222" s="58" t="s">
        <v>967</v>
      </c>
      <c r="H222" s="58" t="s">
        <v>968</v>
      </c>
      <c r="I222" s="64">
        <v>156.6</v>
      </c>
      <c r="J222" s="58"/>
      <c r="K222" s="58"/>
      <c r="L222" s="58"/>
      <c r="M222" s="58"/>
      <c r="N222" s="58"/>
      <c r="O222" s="64">
        <v>156.6</v>
      </c>
      <c r="P222" s="58"/>
      <c r="Q222" s="58"/>
      <c r="R222" s="58"/>
      <c r="S222" s="58"/>
      <c r="T222" s="58"/>
      <c r="U222" s="58"/>
      <c r="V222" s="58"/>
      <c r="W222" s="58" t="s">
        <v>108</v>
      </c>
      <c r="X222" s="58" t="s">
        <v>109</v>
      </c>
      <c r="Y222" s="58" t="s">
        <v>109</v>
      </c>
      <c r="Z222" s="58" t="s">
        <v>128</v>
      </c>
      <c r="AA222" s="58" t="s">
        <v>128</v>
      </c>
      <c r="AB222" s="58" t="s">
        <v>128</v>
      </c>
      <c r="AC222" s="130">
        <v>64</v>
      </c>
      <c r="AD222" s="130">
        <v>200</v>
      </c>
      <c r="AE222" s="130">
        <v>521</v>
      </c>
      <c r="AF222" s="58" t="s">
        <v>981</v>
      </c>
      <c r="AG222" s="67" t="s">
        <v>998</v>
      </c>
      <c r="AH222" s="58" t="s">
        <v>999</v>
      </c>
      <c r="AI222" s="58" t="s">
        <v>128</v>
      </c>
      <c r="AJ222" s="58" t="s">
        <v>970</v>
      </c>
      <c r="AK222" s="58" t="s">
        <v>1000</v>
      </c>
      <c r="AL222" s="58"/>
      <c r="AM222" s="58"/>
      <c r="AN222" s="58"/>
      <c r="AO222" s="58"/>
    </row>
    <row r="223" s="11" customFormat="1" ht="62" customHeight="1" spans="1:41">
      <c r="A223" s="57" t="s">
        <v>978</v>
      </c>
      <c r="B223" s="58" t="s">
        <v>1001</v>
      </c>
      <c r="C223" s="67" t="s">
        <v>1002</v>
      </c>
      <c r="D223" s="64" t="s">
        <v>293</v>
      </c>
      <c r="E223" s="64" t="s">
        <v>294</v>
      </c>
      <c r="F223" s="58" t="s">
        <v>126</v>
      </c>
      <c r="G223" s="58" t="s">
        <v>967</v>
      </c>
      <c r="H223" s="58" t="s">
        <v>1003</v>
      </c>
      <c r="I223" s="58">
        <v>50</v>
      </c>
      <c r="J223" s="58"/>
      <c r="K223" s="58"/>
      <c r="L223" s="58"/>
      <c r="M223" s="58"/>
      <c r="N223" s="58"/>
      <c r="O223" s="58">
        <v>50</v>
      </c>
      <c r="P223" s="58"/>
      <c r="Q223" s="58"/>
      <c r="R223" s="58"/>
      <c r="S223" s="58"/>
      <c r="T223" s="58"/>
      <c r="U223" s="58"/>
      <c r="V223" s="58"/>
      <c r="W223" s="58" t="s">
        <v>108</v>
      </c>
      <c r="X223" s="58" t="s">
        <v>109</v>
      </c>
      <c r="Y223" s="58" t="s">
        <v>109</v>
      </c>
      <c r="Z223" s="58" t="s">
        <v>128</v>
      </c>
      <c r="AA223" s="58" t="s">
        <v>128</v>
      </c>
      <c r="AB223" s="58" t="s">
        <v>128</v>
      </c>
      <c r="AC223" s="58">
        <v>50</v>
      </c>
      <c r="AD223" s="58">
        <v>156</v>
      </c>
      <c r="AE223" s="58">
        <v>364</v>
      </c>
      <c r="AF223" s="58" t="s">
        <v>992</v>
      </c>
      <c r="AG223" s="58" t="s">
        <v>1004</v>
      </c>
      <c r="AH223" s="58" t="s">
        <v>1005</v>
      </c>
      <c r="AI223" s="58" t="s">
        <v>128</v>
      </c>
      <c r="AJ223" s="58" t="s">
        <v>970</v>
      </c>
      <c r="AK223" s="58"/>
      <c r="AL223" s="58"/>
      <c r="AM223" s="58"/>
      <c r="AN223" s="58"/>
      <c r="AO223" s="58"/>
    </row>
    <row r="224" s="11" customFormat="1" ht="79" customHeight="1" spans="1:41">
      <c r="A224" s="57" t="s">
        <v>1006</v>
      </c>
      <c r="B224" s="67" t="s">
        <v>1007</v>
      </c>
      <c r="C224" s="67" t="s">
        <v>1008</v>
      </c>
      <c r="D224" s="58" t="s">
        <v>182</v>
      </c>
      <c r="E224" s="58" t="s">
        <v>190</v>
      </c>
      <c r="F224" s="58" t="s">
        <v>126</v>
      </c>
      <c r="G224" s="58" t="s">
        <v>967</v>
      </c>
      <c r="H224" s="58" t="s">
        <v>656</v>
      </c>
      <c r="I224" s="76">
        <v>30</v>
      </c>
      <c r="J224" s="58"/>
      <c r="K224" s="58"/>
      <c r="L224" s="58"/>
      <c r="M224" s="58"/>
      <c r="N224" s="58"/>
      <c r="O224" s="76">
        <v>30</v>
      </c>
      <c r="P224" s="58"/>
      <c r="Q224" s="58"/>
      <c r="R224" s="58"/>
      <c r="S224" s="58"/>
      <c r="T224" s="58"/>
      <c r="U224" s="58"/>
      <c r="V224" s="58"/>
      <c r="W224" s="58" t="s">
        <v>108</v>
      </c>
      <c r="X224" s="58" t="s">
        <v>109</v>
      </c>
      <c r="Y224" s="58" t="s">
        <v>109</v>
      </c>
      <c r="Z224" s="58" t="s">
        <v>128</v>
      </c>
      <c r="AA224" s="58" t="s">
        <v>128</v>
      </c>
      <c r="AB224" s="58" t="s">
        <v>128</v>
      </c>
      <c r="AC224" s="58">
        <v>44</v>
      </c>
      <c r="AD224" s="58">
        <v>135</v>
      </c>
      <c r="AE224" s="58">
        <v>262</v>
      </c>
      <c r="AF224" s="58" t="s">
        <v>1009</v>
      </c>
      <c r="AG224" s="58" t="s">
        <v>1010</v>
      </c>
      <c r="AH224" s="58" t="s">
        <v>1011</v>
      </c>
      <c r="AI224" s="58" t="s">
        <v>128</v>
      </c>
      <c r="AJ224" s="58" t="s">
        <v>970</v>
      </c>
      <c r="AK224" s="58" t="s">
        <v>1012</v>
      </c>
      <c r="AL224" s="58"/>
      <c r="AM224" s="58"/>
      <c r="AN224" s="58"/>
      <c r="AO224" s="58"/>
    </row>
    <row r="225" s="11" customFormat="1" ht="79" customHeight="1" spans="1:41">
      <c r="A225" s="57"/>
      <c r="B225" s="58" t="s">
        <v>1013</v>
      </c>
      <c r="C225" s="67" t="s">
        <v>1014</v>
      </c>
      <c r="D225" s="58" t="s">
        <v>142</v>
      </c>
      <c r="E225" s="58" t="s">
        <v>903</v>
      </c>
      <c r="F225" s="58" t="s">
        <v>126</v>
      </c>
      <c r="G225" s="58" t="s">
        <v>967</v>
      </c>
      <c r="H225" s="58" t="s">
        <v>845</v>
      </c>
      <c r="I225" s="58">
        <f>J:J+O:O+P:P+Q:Q+R:R+S:S+T:T+U:U+V:V</f>
        <v>30</v>
      </c>
      <c r="J225" s="58"/>
      <c r="K225" s="58"/>
      <c r="L225" s="58"/>
      <c r="M225" s="58"/>
      <c r="N225" s="58"/>
      <c r="O225" s="76">
        <v>30</v>
      </c>
      <c r="P225" s="58"/>
      <c r="Q225" s="58"/>
      <c r="R225" s="58"/>
      <c r="S225" s="58"/>
      <c r="T225" s="58"/>
      <c r="U225" s="58"/>
      <c r="V225" s="58"/>
      <c r="W225" s="58" t="s">
        <v>108</v>
      </c>
      <c r="X225" s="58" t="s">
        <v>109</v>
      </c>
      <c r="Y225" s="58" t="s">
        <v>109</v>
      </c>
      <c r="Z225" s="58" t="s">
        <v>128</v>
      </c>
      <c r="AA225" s="58" t="s">
        <v>128</v>
      </c>
      <c r="AB225" s="58" t="s">
        <v>128</v>
      </c>
      <c r="AC225" s="58">
        <v>85</v>
      </c>
      <c r="AD225" s="58">
        <v>262</v>
      </c>
      <c r="AE225" s="58">
        <v>488</v>
      </c>
      <c r="AF225" s="131" t="s">
        <v>178</v>
      </c>
      <c r="AG225" s="58" t="s">
        <v>1015</v>
      </c>
      <c r="AH225" s="58" t="s">
        <v>1016</v>
      </c>
      <c r="AI225" s="58" t="s">
        <v>128</v>
      </c>
      <c r="AJ225" s="58" t="s">
        <v>970</v>
      </c>
      <c r="AK225" s="58"/>
      <c r="AL225" s="58"/>
      <c r="AM225" s="58"/>
      <c r="AN225" s="58"/>
      <c r="AO225" s="58"/>
    </row>
    <row r="226" s="11" customFormat="1" ht="103" customHeight="1" spans="1:41">
      <c r="A226" s="57"/>
      <c r="B226" s="58" t="s">
        <v>1017</v>
      </c>
      <c r="C226" s="67" t="s">
        <v>1018</v>
      </c>
      <c r="D226" s="64" t="s">
        <v>293</v>
      </c>
      <c r="E226" s="64" t="s">
        <v>294</v>
      </c>
      <c r="F226" s="58" t="s">
        <v>126</v>
      </c>
      <c r="G226" s="58" t="s">
        <v>967</v>
      </c>
      <c r="H226" s="58" t="s">
        <v>295</v>
      </c>
      <c r="I226" s="58">
        <v>30</v>
      </c>
      <c r="J226" s="58"/>
      <c r="K226" s="58"/>
      <c r="L226" s="58"/>
      <c r="M226" s="58"/>
      <c r="N226" s="58"/>
      <c r="O226" s="58">
        <v>30</v>
      </c>
      <c r="P226" s="58"/>
      <c r="Q226" s="58"/>
      <c r="R226" s="58"/>
      <c r="S226" s="58"/>
      <c r="T226" s="58"/>
      <c r="U226" s="58"/>
      <c r="V226" s="58"/>
      <c r="W226" s="58" t="s">
        <v>108</v>
      </c>
      <c r="X226" s="58" t="s">
        <v>109</v>
      </c>
      <c r="Y226" s="58" t="s">
        <v>109</v>
      </c>
      <c r="Z226" s="58" t="s">
        <v>109</v>
      </c>
      <c r="AA226" s="58" t="s">
        <v>109</v>
      </c>
      <c r="AB226" s="58" t="s">
        <v>128</v>
      </c>
      <c r="AC226" s="58">
        <v>42</v>
      </c>
      <c r="AD226" s="58">
        <v>125</v>
      </c>
      <c r="AE226" s="58">
        <v>324</v>
      </c>
      <c r="AF226" s="58" t="s">
        <v>178</v>
      </c>
      <c r="AG226" s="67" t="s">
        <v>1019</v>
      </c>
      <c r="AH226" s="58" t="s">
        <v>1020</v>
      </c>
      <c r="AI226" s="58" t="s">
        <v>128</v>
      </c>
      <c r="AJ226" s="58" t="s">
        <v>970</v>
      </c>
      <c r="AK226" s="58" t="s">
        <v>983</v>
      </c>
      <c r="AL226" s="58"/>
      <c r="AM226" s="58"/>
      <c r="AN226" s="58"/>
      <c r="AO226" s="58"/>
    </row>
    <row r="227" s="11" customFormat="1" ht="79" customHeight="1" spans="1:41">
      <c r="A227" s="57" t="s">
        <v>1021</v>
      </c>
      <c r="B227" s="58" t="s">
        <v>1022</v>
      </c>
      <c r="C227" s="58" t="s">
        <v>1023</v>
      </c>
      <c r="D227" s="58" t="s">
        <v>461</v>
      </c>
      <c r="E227" s="58" t="s">
        <v>761</v>
      </c>
      <c r="F227" s="58" t="s">
        <v>126</v>
      </c>
      <c r="G227" s="58" t="s">
        <v>967</v>
      </c>
      <c r="H227" s="58" t="s">
        <v>762</v>
      </c>
      <c r="I227" s="76">
        <v>20</v>
      </c>
      <c r="J227" s="58"/>
      <c r="K227" s="58"/>
      <c r="L227" s="58"/>
      <c r="M227" s="58"/>
      <c r="N227" s="58"/>
      <c r="O227" s="76">
        <v>20</v>
      </c>
      <c r="P227" s="58"/>
      <c r="Q227" s="58"/>
      <c r="R227" s="58"/>
      <c r="S227" s="58"/>
      <c r="T227" s="58"/>
      <c r="U227" s="58"/>
      <c r="V227" s="58"/>
      <c r="W227" s="58" t="s">
        <v>108</v>
      </c>
      <c r="X227" s="58" t="s">
        <v>109</v>
      </c>
      <c r="Y227" s="58" t="s">
        <v>109</v>
      </c>
      <c r="Z227" s="58" t="s">
        <v>109</v>
      </c>
      <c r="AA227" s="58" t="s">
        <v>109</v>
      </c>
      <c r="AB227" s="58" t="s">
        <v>128</v>
      </c>
      <c r="AC227" s="58">
        <v>160</v>
      </c>
      <c r="AD227" s="58">
        <v>444</v>
      </c>
      <c r="AE227" s="58">
        <v>444</v>
      </c>
      <c r="AF227" s="58" t="s">
        <v>1024</v>
      </c>
      <c r="AG227" s="58" t="s">
        <v>1025</v>
      </c>
      <c r="AH227" s="58" t="s">
        <v>1026</v>
      </c>
      <c r="AI227" s="58" t="s">
        <v>128</v>
      </c>
      <c r="AJ227" s="58" t="s">
        <v>970</v>
      </c>
      <c r="AK227" s="58" t="s">
        <v>1012</v>
      </c>
      <c r="AL227" s="58"/>
      <c r="AM227" s="58"/>
      <c r="AN227" s="58"/>
      <c r="AO227" s="58"/>
    </row>
    <row r="228" s="11" customFormat="1" ht="79" customHeight="1" spans="1:41">
      <c r="A228" s="57"/>
      <c r="B228" s="58" t="s">
        <v>1027</v>
      </c>
      <c r="C228" s="58" t="s">
        <v>1028</v>
      </c>
      <c r="D228" s="58" t="s">
        <v>461</v>
      </c>
      <c r="E228" s="58" t="s">
        <v>489</v>
      </c>
      <c r="F228" s="58" t="s">
        <v>126</v>
      </c>
      <c r="G228" s="58" t="s">
        <v>967</v>
      </c>
      <c r="H228" s="58" t="s">
        <v>490</v>
      </c>
      <c r="I228" s="76">
        <v>10</v>
      </c>
      <c r="J228" s="58"/>
      <c r="K228" s="58"/>
      <c r="L228" s="58"/>
      <c r="M228" s="58"/>
      <c r="N228" s="58"/>
      <c r="O228" s="76">
        <v>10</v>
      </c>
      <c r="P228" s="58"/>
      <c r="Q228" s="58"/>
      <c r="R228" s="58"/>
      <c r="S228" s="58"/>
      <c r="T228" s="58"/>
      <c r="U228" s="58"/>
      <c r="V228" s="58"/>
      <c r="W228" s="58" t="s">
        <v>108</v>
      </c>
      <c r="X228" s="58" t="s">
        <v>109</v>
      </c>
      <c r="Y228" s="58" t="s">
        <v>109</v>
      </c>
      <c r="Z228" s="58" t="s">
        <v>109</v>
      </c>
      <c r="AA228" s="58" t="s">
        <v>109</v>
      </c>
      <c r="AB228" s="58" t="s">
        <v>128</v>
      </c>
      <c r="AC228" s="58">
        <v>32</v>
      </c>
      <c r="AD228" s="58">
        <v>108</v>
      </c>
      <c r="AE228" s="58">
        <v>258</v>
      </c>
      <c r="AF228" s="58" t="s">
        <v>1024</v>
      </c>
      <c r="AG228" s="58" t="s">
        <v>1029</v>
      </c>
      <c r="AH228" s="58" t="s">
        <v>1030</v>
      </c>
      <c r="AI228" s="58" t="s">
        <v>128</v>
      </c>
      <c r="AJ228" s="58" t="s">
        <v>970</v>
      </c>
      <c r="AK228" s="58"/>
      <c r="AL228" s="58"/>
      <c r="AM228" s="58"/>
      <c r="AN228" s="58"/>
      <c r="AO228" s="58"/>
    </row>
    <row r="229" s="11" customFormat="1" ht="79" customHeight="1" spans="1:41">
      <c r="A229" s="57"/>
      <c r="B229" s="58" t="s">
        <v>1031</v>
      </c>
      <c r="C229" s="67" t="s">
        <v>1032</v>
      </c>
      <c r="D229" s="58" t="s">
        <v>142</v>
      </c>
      <c r="E229" s="58" t="s">
        <v>889</v>
      </c>
      <c r="F229" s="58" t="s">
        <v>126</v>
      </c>
      <c r="G229" s="58" t="s">
        <v>967</v>
      </c>
      <c r="H229" s="58" t="s">
        <v>890</v>
      </c>
      <c r="I229" s="58">
        <f>J:J+O:O+P:P+Q:Q+R:R+S:S+T:T+U:U+V:V</f>
        <v>30</v>
      </c>
      <c r="J229" s="58"/>
      <c r="K229" s="58"/>
      <c r="L229" s="58"/>
      <c r="M229" s="58"/>
      <c r="N229" s="58"/>
      <c r="O229" s="58">
        <v>30</v>
      </c>
      <c r="P229" s="58"/>
      <c r="Q229" s="58"/>
      <c r="R229" s="58"/>
      <c r="S229" s="58"/>
      <c r="T229" s="58"/>
      <c r="U229" s="58"/>
      <c r="V229" s="58"/>
      <c r="W229" s="58" t="s">
        <v>108</v>
      </c>
      <c r="X229" s="58" t="s">
        <v>109</v>
      </c>
      <c r="Y229" s="58" t="s">
        <v>109</v>
      </c>
      <c r="Z229" s="58" t="s">
        <v>109</v>
      </c>
      <c r="AA229" s="58" t="s">
        <v>109</v>
      </c>
      <c r="AB229" s="58" t="s">
        <v>128</v>
      </c>
      <c r="AC229" s="58">
        <v>65</v>
      </c>
      <c r="AD229" s="58">
        <v>204</v>
      </c>
      <c r="AE229" s="58">
        <v>336</v>
      </c>
      <c r="AF229" s="58" t="s">
        <v>1024</v>
      </c>
      <c r="AG229" s="58" t="s">
        <v>1033</v>
      </c>
      <c r="AH229" s="58" t="s">
        <v>1034</v>
      </c>
      <c r="AI229" s="58" t="s">
        <v>128</v>
      </c>
      <c r="AJ229" s="58" t="s">
        <v>970</v>
      </c>
      <c r="AK229" s="58" t="s">
        <v>983</v>
      </c>
      <c r="AL229" s="58"/>
      <c r="AM229" s="58"/>
      <c r="AN229" s="58"/>
      <c r="AO229" s="58"/>
    </row>
    <row r="230" s="11" customFormat="1" ht="79" customHeight="1" spans="1:41">
      <c r="A230" s="57"/>
      <c r="B230" s="58" t="s">
        <v>1035</v>
      </c>
      <c r="C230" s="58" t="s">
        <v>1036</v>
      </c>
      <c r="D230" s="58" t="s">
        <v>551</v>
      </c>
      <c r="E230" s="58" t="s">
        <v>558</v>
      </c>
      <c r="F230" s="58" t="s">
        <v>126</v>
      </c>
      <c r="G230" s="58" t="s">
        <v>967</v>
      </c>
      <c r="H230" s="58" t="s">
        <v>968</v>
      </c>
      <c r="I230" s="58">
        <v>20</v>
      </c>
      <c r="J230" s="58"/>
      <c r="K230" s="58"/>
      <c r="L230" s="58"/>
      <c r="M230" s="58"/>
      <c r="N230" s="58"/>
      <c r="O230" s="58">
        <v>20</v>
      </c>
      <c r="P230" s="58"/>
      <c r="Q230" s="58"/>
      <c r="R230" s="58"/>
      <c r="S230" s="58"/>
      <c r="T230" s="58"/>
      <c r="U230" s="58"/>
      <c r="V230" s="58"/>
      <c r="W230" s="58" t="s">
        <v>108</v>
      </c>
      <c r="X230" s="58" t="s">
        <v>109</v>
      </c>
      <c r="Y230" s="58" t="s">
        <v>109</v>
      </c>
      <c r="Z230" s="58" t="s">
        <v>128</v>
      </c>
      <c r="AA230" s="58" t="s">
        <v>128</v>
      </c>
      <c r="AB230" s="58" t="s">
        <v>128</v>
      </c>
      <c r="AC230" s="58">
        <v>63</v>
      </c>
      <c r="AD230" s="58">
        <v>186</v>
      </c>
      <c r="AE230" s="58">
        <v>407</v>
      </c>
      <c r="AF230" s="58" t="s">
        <v>981</v>
      </c>
      <c r="AG230" s="58" t="s">
        <v>1037</v>
      </c>
      <c r="AH230" s="58" t="s">
        <v>1038</v>
      </c>
      <c r="AI230" s="58" t="s">
        <v>128</v>
      </c>
      <c r="AJ230" s="58" t="s">
        <v>970</v>
      </c>
      <c r="AK230" s="58" t="s">
        <v>995</v>
      </c>
      <c r="AL230" s="58"/>
      <c r="AM230" s="58"/>
      <c r="AN230" s="58"/>
      <c r="AO230" s="58"/>
    </row>
    <row r="231" s="11" customFormat="1" ht="62" customHeight="1" spans="1:41">
      <c r="A231" s="57"/>
      <c r="B231" s="59" t="s">
        <v>1039</v>
      </c>
      <c r="C231" s="58" t="s">
        <v>1040</v>
      </c>
      <c r="D231" s="58" t="s">
        <v>1041</v>
      </c>
      <c r="E231" s="58" t="s">
        <v>1042</v>
      </c>
      <c r="F231" s="58" t="s">
        <v>126</v>
      </c>
      <c r="G231" s="58" t="s">
        <v>967</v>
      </c>
      <c r="H231" s="58" t="s">
        <v>968</v>
      </c>
      <c r="I231" s="58">
        <v>80</v>
      </c>
      <c r="J231" s="58"/>
      <c r="K231" s="58"/>
      <c r="L231" s="58"/>
      <c r="M231" s="58"/>
      <c r="N231" s="58"/>
      <c r="O231" s="58">
        <v>80</v>
      </c>
      <c r="P231" s="58"/>
      <c r="Q231" s="58"/>
      <c r="R231" s="58"/>
      <c r="S231" s="58"/>
      <c r="T231" s="58"/>
      <c r="U231" s="58"/>
      <c r="V231" s="58"/>
      <c r="W231" s="58" t="s">
        <v>108</v>
      </c>
      <c r="X231" s="58" t="s">
        <v>109</v>
      </c>
      <c r="Y231" s="58" t="s">
        <v>109</v>
      </c>
      <c r="Z231" s="58" t="s">
        <v>128</v>
      </c>
      <c r="AA231" s="58" t="s">
        <v>128</v>
      </c>
      <c r="AB231" s="58" t="s">
        <v>128</v>
      </c>
      <c r="AC231" s="58">
        <v>68</v>
      </c>
      <c r="AD231" s="58">
        <v>213</v>
      </c>
      <c r="AE231" s="58">
        <v>438</v>
      </c>
      <c r="AF231" s="58" t="s">
        <v>981</v>
      </c>
      <c r="AG231" s="58" t="s">
        <v>1043</v>
      </c>
      <c r="AH231" s="58"/>
      <c r="AI231" s="58" t="s">
        <v>128</v>
      </c>
      <c r="AJ231" s="58" t="s">
        <v>970</v>
      </c>
      <c r="AK231" s="58"/>
      <c r="AL231" s="58"/>
      <c r="AM231" s="58"/>
      <c r="AN231" s="58"/>
      <c r="AO231" s="58"/>
    </row>
    <row r="232" s="11" customFormat="1" ht="62" customHeight="1" spans="1:41">
      <c r="A232" s="57"/>
      <c r="B232" s="59" t="s">
        <v>1044</v>
      </c>
      <c r="C232" s="58" t="s">
        <v>1045</v>
      </c>
      <c r="D232" s="58" t="s">
        <v>1046</v>
      </c>
      <c r="E232" s="58" t="s">
        <v>1047</v>
      </c>
      <c r="F232" s="58" t="s">
        <v>126</v>
      </c>
      <c r="G232" s="58" t="s">
        <v>967</v>
      </c>
      <c r="H232" s="58" t="s">
        <v>968</v>
      </c>
      <c r="I232" s="58">
        <v>33</v>
      </c>
      <c r="J232" s="58"/>
      <c r="K232" s="58"/>
      <c r="L232" s="58"/>
      <c r="M232" s="58"/>
      <c r="N232" s="58"/>
      <c r="O232" s="58">
        <v>33</v>
      </c>
      <c r="P232" s="58"/>
      <c r="Q232" s="58"/>
      <c r="R232" s="58"/>
      <c r="S232" s="58"/>
      <c r="T232" s="58"/>
      <c r="U232" s="58"/>
      <c r="V232" s="58"/>
      <c r="W232" s="58" t="s">
        <v>108</v>
      </c>
      <c r="X232" s="58" t="s">
        <v>109</v>
      </c>
      <c r="Y232" s="58" t="s">
        <v>109</v>
      </c>
      <c r="Z232" s="58" t="s">
        <v>128</v>
      </c>
      <c r="AA232" s="58" t="s">
        <v>128</v>
      </c>
      <c r="AB232" s="58" t="s">
        <v>128</v>
      </c>
      <c r="AC232" s="58">
        <v>83</v>
      </c>
      <c r="AD232" s="58">
        <v>253</v>
      </c>
      <c r="AE232" s="58">
        <v>483</v>
      </c>
      <c r="AF232" s="58" t="s">
        <v>981</v>
      </c>
      <c r="AG232" s="58" t="s">
        <v>1048</v>
      </c>
      <c r="AH232" s="58"/>
      <c r="AI232" s="58" t="s">
        <v>128</v>
      </c>
      <c r="AJ232" s="58" t="s">
        <v>970</v>
      </c>
      <c r="AK232" s="58"/>
      <c r="AL232" s="58"/>
      <c r="AM232" s="58"/>
      <c r="AN232" s="58"/>
      <c r="AO232" s="58"/>
    </row>
    <row r="233" s="11" customFormat="1" ht="99" customHeight="1" spans="1:41">
      <c r="A233" s="57"/>
      <c r="B233" s="67" t="s">
        <v>1049</v>
      </c>
      <c r="C233" s="67" t="s">
        <v>1050</v>
      </c>
      <c r="D233" s="58" t="s">
        <v>1051</v>
      </c>
      <c r="E233" s="58" t="s">
        <v>1052</v>
      </c>
      <c r="F233" s="58" t="s">
        <v>126</v>
      </c>
      <c r="G233" s="58" t="s">
        <v>967</v>
      </c>
      <c r="H233" s="58" t="s">
        <v>185</v>
      </c>
      <c r="I233" s="76">
        <v>80</v>
      </c>
      <c r="J233" s="58"/>
      <c r="K233" s="58"/>
      <c r="L233" s="58"/>
      <c r="M233" s="58"/>
      <c r="N233" s="58"/>
      <c r="O233" s="76">
        <v>80</v>
      </c>
      <c r="P233" s="58"/>
      <c r="Q233" s="58"/>
      <c r="R233" s="58"/>
      <c r="S233" s="58"/>
      <c r="T233" s="58"/>
      <c r="U233" s="58"/>
      <c r="V233" s="58"/>
      <c r="W233" s="58" t="s">
        <v>108</v>
      </c>
      <c r="X233" s="58" t="s">
        <v>109</v>
      </c>
      <c r="Y233" s="58" t="s">
        <v>109</v>
      </c>
      <c r="Z233" s="58" t="s">
        <v>109</v>
      </c>
      <c r="AA233" s="58" t="s">
        <v>128</v>
      </c>
      <c r="AB233" s="58" t="s">
        <v>128</v>
      </c>
      <c r="AC233" s="58">
        <v>366</v>
      </c>
      <c r="AD233" s="58">
        <v>1138</v>
      </c>
      <c r="AE233" s="58">
        <v>3542</v>
      </c>
      <c r="AF233" s="58" t="s">
        <v>981</v>
      </c>
      <c r="AG233" s="58" t="s">
        <v>1053</v>
      </c>
      <c r="AH233" s="58" t="s">
        <v>1054</v>
      </c>
      <c r="AI233" s="58" t="s">
        <v>128</v>
      </c>
      <c r="AJ233" s="58" t="s">
        <v>970</v>
      </c>
      <c r="AK233" s="58"/>
      <c r="AL233" s="58"/>
      <c r="AM233" s="58"/>
      <c r="AN233" s="58"/>
      <c r="AO233" s="58"/>
    </row>
    <row r="234" s="21" customFormat="1" ht="81" customHeight="1" spans="1:41">
      <c r="A234" s="57"/>
      <c r="B234" s="57" t="s">
        <v>1055</v>
      </c>
      <c r="C234" s="58" t="s">
        <v>1056</v>
      </c>
      <c r="D234" s="58" t="s">
        <v>293</v>
      </c>
      <c r="E234" s="58" t="s">
        <v>1057</v>
      </c>
      <c r="F234" s="58" t="s">
        <v>126</v>
      </c>
      <c r="G234" s="58" t="s">
        <v>967</v>
      </c>
      <c r="H234" s="58" t="s">
        <v>968</v>
      </c>
      <c r="I234" s="58">
        <v>50</v>
      </c>
      <c r="J234" s="58"/>
      <c r="K234" s="58"/>
      <c r="L234" s="58"/>
      <c r="M234" s="58"/>
      <c r="N234" s="58"/>
      <c r="O234" s="58">
        <v>50</v>
      </c>
      <c r="P234" s="58"/>
      <c r="Q234" s="58"/>
      <c r="R234" s="58"/>
      <c r="S234" s="58"/>
      <c r="T234" s="129"/>
      <c r="U234" s="129"/>
      <c r="V234" s="129"/>
      <c r="W234" s="58" t="s">
        <v>108</v>
      </c>
      <c r="X234" s="58" t="s">
        <v>109</v>
      </c>
      <c r="Y234" s="58" t="s">
        <v>109</v>
      </c>
      <c r="Z234" s="58" t="s">
        <v>128</v>
      </c>
      <c r="AA234" s="58" t="s">
        <v>128</v>
      </c>
      <c r="AB234" s="58" t="s">
        <v>128</v>
      </c>
      <c r="AC234" s="78">
        <v>11</v>
      </c>
      <c r="AD234" s="78">
        <v>47</v>
      </c>
      <c r="AE234" s="78">
        <v>125</v>
      </c>
      <c r="AF234" s="58" t="s">
        <v>1058</v>
      </c>
      <c r="AG234" s="58" t="s">
        <v>1059</v>
      </c>
      <c r="AH234" s="129"/>
      <c r="AI234" s="58" t="s">
        <v>128</v>
      </c>
      <c r="AJ234" s="58" t="s">
        <v>970</v>
      </c>
      <c r="AK234" s="129"/>
      <c r="AL234" s="129"/>
      <c r="AM234" s="129"/>
      <c r="AN234" s="129"/>
      <c r="AO234" s="129"/>
    </row>
    <row r="235" s="21" customFormat="1" ht="145" customHeight="1" spans="1:41">
      <c r="A235" s="57"/>
      <c r="B235" s="57" t="s">
        <v>1060</v>
      </c>
      <c r="C235" s="57" t="s">
        <v>1061</v>
      </c>
      <c r="D235" s="58" t="s">
        <v>1062</v>
      </c>
      <c r="E235" s="58" t="s">
        <v>1063</v>
      </c>
      <c r="F235" s="58" t="s">
        <v>126</v>
      </c>
      <c r="G235" s="58" t="s">
        <v>967</v>
      </c>
      <c r="H235" s="58" t="s">
        <v>968</v>
      </c>
      <c r="I235" s="58">
        <v>352</v>
      </c>
      <c r="J235" s="58"/>
      <c r="K235" s="58"/>
      <c r="L235" s="58"/>
      <c r="M235" s="58"/>
      <c r="N235" s="58"/>
      <c r="O235" s="58">
        <v>352</v>
      </c>
      <c r="P235" s="58"/>
      <c r="Q235" s="58"/>
      <c r="R235" s="58"/>
      <c r="S235" s="58"/>
      <c r="T235" s="129"/>
      <c r="U235" s="129"/>
      <c r="V235" s="129"/>
      <c r="W235" s="58" t="s">
        <v>108</v>
      </c>
      <c r="X235" s="58" t="s">
        <v>109</v>
      </c>
      <c r="Y235" s="58" t="s">
        <v>128</v>
      </c>
      <c r="Z235" s="58" t="s">
        <v>128</v>
      </c>
      <c r="AA235" s="58" t="s">
        <v>128</v>
      </c>
      <c r="AB235" s="58" t="s">
        <v>128</v>
      </c>
      <c r="AC235" s="78">
        <v>1268</v>
      </c>
      <c r="AD235" s="78">
        <v>3170</v>
      </c>
      <c r="AE235" s="78">
        <v>4119</v>
      </c>
      <c r="AF235" s="58" t="s">
        <v>1058</v>
      </c>
      <c r="AG235" s="58" t="s">
        <v>1064</v>
      </c>
      <c r="AH235" s="129"/>
      <c r="AI235" s="58" t="s">
        <v>128</v>
      </c>
      <c r="AJ235" s="58" t="s">
        <v>970</v>
      </c>
      <c r="AK235" s="129"/>
      <c r="AL235" s="129"/>
      <c r="AM235" s="129"/>
      <c r="AN235" s="129"/>
      <c r="AO235" s="129"/>
    </row>
    <row r="236" s="22" customFormat="1" ht="76" customHeight="1" spans="1:41">
      <c r="A236" s="57"/>
      <c r="B236" s="58" t="s">
        <v>1065</v>
      </c>
      <c r="C236" s="58" t="s">
        <v>1066</v>
      </c>
      <c r="D236" s="58" t="s">
        <v>403</v>
      </c>
      <c r="E236" s="58" t="s">
        <v>426</v>
      </c>
      <c r="F236" s="58" t="s">
        <v>126</v>
      </c>
      <c r="G236" s="58" t="s">
        <v>967</v>
      </c>
      <c r="H236" s="58" t="s">
        <v>1067</v>
      </c>
      <c r="I236" s="76">
        <v>10</v>
      </c>
      <c r="J236" s="58"/>
      <c r="K236" s="58"/>
      <c r="L236" s="58"/>
      <c r="M236" s="58"/>
      <c r="N236" s="58"/>
      <c r="O236" s="76">
        <v>10</v>
      </c>
      <c r="P236" s="58"/>
      <c r="Q236" s="58"/>
      <c r="R236" s="58"/>
      <c r="S236" s="58"/>
      <c r="T236" s="58"/>
      <c r="U236" s="58"/>
      <c r="V236" s="58"/>
      <c r="W236" s="58" t="s">
        <v>108</v>
      </c>
      <c r="X236" s="58" t="s">
        <v>109</v>
      </c>
      <c r="Y236" s="58" t="s">
        <v>109</v>
      </c>
      <c r="Z236" s="58" t="s">
        <v>128</v>
      </c>
      <c r="AA236" s="58" t="s">
        <v>128</v>
      </c>
      <c r="AB236" s="58" t="s">
        <v>128</v>
      </c>
      <c r="AC236" s="58">
        <v>15</v>
      </c>
      <c r="AD236" s="58">
        <v>50</v>
      </c>
      <c r="AE236" s="58">
        <v>79</v>
      </c>
      <c r="AF236" s="58" t="s">
        <v>1068</v>
      </c>
      <c r="AG236" s="58" t="s">
        <v>1069</v>
      </c>
      <c r="AH236" s="58"/>
      <c r="AI236" s="58" t="s">
        <v>128</v>
      </c>
      <c r="AJ236" s="58" t="s">
        <v>970</v>
      </c>
      <c r="AK236" s="58"/>
      <c r="AL236" s="58"/>
      <c r="AM236" s="58"/>
      <c r="AN236" s="58"/>
      <c r="AO236" s="58"/>
    </row>
    <row r="237" s="23" customFormat="1" ht="90" customHeight="1" spans="1:41">
      <c r="A237" s="57"/>
      <c r="B237" s="58" t="s">
        <v>1070</v>
      </c>
      <c r="C237" s="58" t="s">
        <v>1071</v>
      </c>
      <c r="D237" s="58" t="s">
        <v>461</v>
      </c>
      <c r="E237" s="58" t="s">
        <v>761</v>
      </c>
      <c r="F237" s="58" t="s">
        <v>126</v>
      </c>
      <c r="G237" s="58" t="s">
        <v>967</v>
      </c>
      <c r="H237" s="58" t="s">
        <v>762</v>
      </c>
      <c r="I237" s="76">
        <v>20</v>
      </c>
      <c r="J237" s="58"/>
      <c r="K237" s="58"/>
      <c r="L237" s="58"/>
      <c r="M237" s="58"/>
      <c r="N237" s="58"/>
      <c r="O237" s="76">
        <v>20</v>
      </c>
      <c r="P237" s="58"/>
      <c r="Q237" s="58"/>
      <c r="R237" s="58"/>
      <c r="S237" s="58"/>
      <c r="T237" s="58"/>
      <c r="U237" s="58"/>
      <c r="V237" s="58"/>
      <c r="W237" s="58" t="s">
        <v>108</v>
      </c>
      <c r="X237" s="58" t="s">
        <v>109</v>
      </c>
      <c r="Y237" s="58" t="s">
        <v>109</v>
      </c>
      <c r="Z237" s="58" t="s">
        <v>128</v>
      </c>
      <c r="AA237" s="58" t="s">
        <v>128</v>
      </c>
      <c r="AB237" s="58" t="s">
        <v>128</v>
      </c>
      <c r="AC237" s="58">
        <v>26</v>
      </c>
      <c r="AD237" s="58">
        <v>87</v>
      </c>
      <c r="AE237" s="58">
        <v>104</v>
      </c>
      <c r="AF237" s="58" t="s">
        <v>1068</v>
      </c>
      <c r="AG237" s="58" t="s">
        <v>1072</v>
      </c>
      <c r="AH237" s="58"/>
      <c r="AI237" s="58" t="s">
        <v>128</v>
      </c>
      <c r="AJ237" s="58" t="s">
        <v>970</v>
      </c>
      <c r="AK237" s="58"/>
      <c r="AL237" s="58"/>
      <c r="AM237" s="58"/>
      <c r="AN237" s="58"/>
      <c r="AO237" s="58"/>
    </row>
    <row r="238" s="11" customFormat="1" ht="269" customHeight="1" spans="1:41">
      <c r="A238" s="57"/>
      <c r="B238" s="67" t="s">
        <v>1073</v>
      </c>
      <c r="C238" s="67" t="s">
        <v>1074</v>
      </c>
      <c r="D238" s="58" t="s">
        <v>1051</v>
      </c>
      <c r="E238" s="100" t="s">
        <v>1075</v>
      </c>
      <c r="F238" s="58" t="s">
        <v>126</v>
      </c>
      <c r="G238" s="58" t="s">
        <v>967</v>
      </c>
      <c r="H238" s="58" t="s">
        <v>762</v>
      </c>
      <c r="I238" s="58">
        <v>225</v>
      </c>
      <c r="J238" s="58"/>
      <c r="K238" s="58"/>
      <c r="L238" s="58"/>
      <c r="M238" s="58"/>
      <c r="N238" s="58"/>
      <c r="O238" s="58">
        <v>225</v>
      </c>
      <c r="P238" s="58"/>
      <c r="Q238" s="58"/>
      <c r="R238" s="58"/>
      <c r="S238" s="58"/>
      <c r="T238" s="58"/>
      <c r="U238" s="58"/>
      <c r="V238" s="58"/>
      <c r="W238" s="58" t="s">
        <v>108</v>
      </c>
      <c r="X238" s="58" t="s">
        <v>109</v>
      </c>
      <c r="Y238" s="58" t="s">
        <v>109</v>
      </c>
      <c r="Z238" s="58" t="s">
        <v>109</v>
      </c>
      <c r="AA238" s="58" t="s">
        <v>128</v>
      </c>
      <c r="AB238" s="58" t="s">
        <v>128</v>
      </c>
      <c r="AC238" s="58">
        <v>1282</v>
      </c>
      <c r="AD238" s="58">
        <v>4003</v>
      </c>
      <c r="AE238" s="58">
        <v>10721</v>
      </c>
      <c r="AF238" s="58" t="s">
        <v>981</v>
      </c>
      <c r="AG238" s="58" t="s">
        <v>1076</v>
      </c>
      <c r="AH238" s="58" t="s">
        <v>1077</v>
      </c>
      <c r="AI238" s="58" t="s">
        <v>128</v>
      </c>
      <c r="AJ238" s="58" t="s">
        <v>970</v>
      </c>
      <c r="AK238" s="58" t="s">
        <v>983</v>
      </c>
      <c r="AL238" s="58"/>
      <c r="AM238" s="58"/>
      <c r="AN238" s="58"/>
      <c r="AO238" s="58"/>
    </row>
    <row r="239" s="21" customFormat="1" ht="60" customHeight="1" spans="1:41">
      <c r="A239" s="57"/>
      <c r="B239" s="57" t="s">
        <v>1078</v>
      </c>
      <c r="C239" s="58" t="s">
        <v>1079</v>
      </c>
      <c r="D239" s="58" t="s">
        <v>133</v>
      </c>
      <c r="E239" s="58" t="s">
        <v>1080</v>
      </c>
      <c r="F239" s="58" t="s">
        <v>126</v>
      </c>
      <c r="G239" s="58" t="s">
        <v>967</v>
      </c>
      <c r="H239" s="58" t="s">
        <v>968</v>
      </c>
      <c r="I239" s="58">
        <v>100</v>
      </c>
      <c r="J239" s="58"/>
      <c r="K239" s="58"/>
      <c r="L239" s="58"/>
      <c r="M239" s="58"/>
      <c r="N239" s="58"/>
      <c r="O239" s="58">
        <v>100</v>
      </c>
      <c r="P239" s="58"/>
      <c r="Q239" s="58"/>
      <c r="R239" s="58"/>
      <c r="S239" s="58"/>
      <c r="T239" s="129"/>
      <c r="U239" s="129"/>
      <c r="V239" s="129"/>
      <c r="W239" s="58" t="s">
        <v>108</v>
      </c>
      <c r="X239" s="58" t="s">
        <v>109</v>
      </c>
      <c r="Y239" s="58" t="s">
        <v>109</v>
      </c>
      <c r="Z239" s="58" t="s">
        <v>128</v>
      </c>
      <c r="AA239" s="58" t="s">
        <v>128</v>
      </c>
      <c r="AB239" s="58" t="s">
        <v>128</v>
      </c>
      <c r="AC239" s="67">
        <v>20</v>
      </c>
      <c r="AD239" s="67">
        <v>63</v>
      </c>
      <c r="AE239" s="67">
        <v>321</v>
      </c>
      <c r="AF239" s="67" t="s">
        <v>1081</v>
      </c>
      <c r="AG239" s="58" t="s">
        <v>1082</v>
      </c>
      <c r="AH239" s="67"/>
      <c r="AI239" s="58" t="s">
        <v>128</v>
      </c>
      <c r="AJ239" s="58" t="s">
        <v>970</v>
      </c>
      <c r="AK239" s="129"/>
      <c r="AL239" s="129"/>
      <c r="AM239" s="129"/>
      <c r="AN239" s="129"/>
      <c r="AO239" s="129" t="s">
        <v>128</v>
      </c>
    </row>
    <row r="240" s="24" customFormat="1" ht="65" customHeight="1" spans="1:41">
      <c r="A240" s="125" t="s">
        <v>1006</v>
      </c>
      <c r="B240" s="58" t="s">
        <v>1083</v>
      </c>
      <c r="C240" s="58" t="s">
        <v>1084</v>
      </c>
      <c r="D240" s="58" t="s">
        <v>158</v>
      </c>
      <c r="E240" s="58" t="s">
        <v>1085</v>
      </c>
      <c r="F240" s="58" t="s">
        <v>126</v>
      </c>
      <c r="G240" s="58" t="s">
        <v>1086</v>
      </c>
      <c r="H240" s="58" t="s">
        <v>1087</v>
      </c>
      <c r="I240" s="58">
        <v>17</v>
      </c>
      <c r="J240" s="58"/>
      <c r="K240" s="58"/>
      <c r="L240" s="58"/>
      <c r="M240" s="58"/>
      <c r="N240" s="58"/>
      <c r="O240" s="58">
        <v>17</v>
      </c>
      <c r="P240" s="58"/>
      <c r="Q240" s="58"/>
      <c r="R240" s="58"/>
      <c r="S240" s="58"/>
      <c r="T240" s="58"/>
      <c r="U240" s="58"/>
      <c r="V240" s="58"/>
      <c r="W240" s="58" t="s">
        <v>108</v>
      </c>
      <c r="X240" s="58" t="s">
        <v>109</v>
      </c>
      <c r="Y240" s="58" t="s">
        <v>128</v>
      </c>
      <c r="Z240" s="58" t="s">
        <v>109</v>
      </c>
      <c r="AA240" s="58" t="s">
        <v>109</v>
      </c>
      <c r="AB240" s="58" t="s">
        <v>128</v>
      </c>
      <c r="AC240" s="58">
        <v>106</v>
      </c>
      <c r="AD240" s="58">
        <v>343</v>
      </c>
      <c r="AE240" s="78">
        <v>1274</v>
      </c>
      <c r="AF240" s="58" t="s">
        <v>539</v>
      </c>
      <c r="AG240" s="58" t="s">
        <v>1088</v>
      </c>
      <c r="AH240" s="58" t="s">
        <v>1089</v>
      </c>
      <c r="AI240" s="58"/>
      <c r="AJ240" s="58"/>
      <c r="AK240" s="58"/>
      <c r="AL240" s="58"/>
      <c r="AM240" s="58"/>
      <c r="AN240" s="58"/>
      <c r="AO240" s="58" t="s">
        <v>128</v>
      </c>
    </row>
    <row r="241" s="24" customFormat="1" ht="65" customHeight="1" spans="1:41">
      <c r="A241" s="125" t="s">
        <v>1006</v>
      </c>
      <c r="B241" s="58" t="s">
        <v>1090</v>
      </c>
      <c r="C241" s="58" t="s">
        <v>1091</v>
      </c>
      <c r="D241" s="58" t="s">
        <v>158</v>
      </c>
      <c r="E241" s="58" t="s">
        <v>1092</v>
      </c>
      <c r="F241" s="58" t="s">
        <v>126</v>
      </c>
      <c r="G241" s="58" t="s">
        <v>1086</v>
      </c>
      <c r="H241" s="58" t="s">
        <v>1093</v>
      </c>
      <c r="I241" s="58">
        <v>20</v>
      </c>
      <c r="J241" s="58"/>
      <c r="K241" s="58"/>
      <c r="L241" s="58"/>
      <c r="M241" s="58"/>
      <c r="N241" s="58"/>
      <c r="O241" s="58">
        <v>20</v>
      </c>
      <c r="P241" s="58"/>
      <c r="Q241" s="58"/>
      <c r="R241" s="58"/>
      <c r="S241" s="58"/>
      <c r="T241" s="58"/>
      <c r="U241" s="58"/>
      <c r="V241" s="58"/>
      <c r="W241" s="58" t="s">
        <v>108</v>
      </c>
      <c r="X241" s="58" t="s">
        <v>109</v>
      </c>
      <c r="Y241" s="58" t="s">
        <v>128</v>
      </c>
      <c r="Z241" s="58" t="s">
        <v>109</v>
      </c>
      <c r="AA241" s="58" t="s">
        <v>109</v>
      </c>
      <c r="AB241" s="58" t="s">
        <v>128</v>
      </c>
      <c r="AC241" s="58">
        <v>51</v>
      </c>
      <c r="AD241" s="58">
        <v>164</v>
      </c>
      <c r="AE241" s="78">
        <v>1685</v>
      </c>
      <c r="AF241" s="58" t="s">
        <v>539</v>
      </c>
      <c r="AG241" s="58" t="s">
        <v>1094</v>
      </c>
      <c r="AH241" s="58" t="s">
        <v>1089</v>
      </c>
      <c r="AI241" s="58"/>
      <c r="AJ241" s="58"/>
      <c r="AK241" s="58"/>
      <c r="AL241" s="58"/>
      <c r="AM241" s="58"/>
      <c r="AN241" s="58"/>
      <c r="AO241" s="58" t="s">
        <v>128</v>
      </c>
    </row>
    <row r="242" s="24" customFormat="1" ht="65" customHeight="1" spans="1:41">
      <c r="A242" s="125" t="s">
        <v>1006</v>
      </c>
      <c r="B242" s="58" t="s">
        <v>1095</v>
      </c>
      <c r="C242" s="58" t="s">
        <v>1096</v>
      </c>
      <c r="D242" s="58" t="s">
        <v>158</v>
      </c>
      <c r="E242" s="58" t="s">
        <v>1097</v>
      </c>
      <c r="F242" s="58" t="s">
        <v>126</v>
      </c>
      <c r="G242" s="58" t="s">
        <v>1086</v>
      </c>
      <c r="H242" s="58" t="s">
        <v>1098</v>
      </c>
      <c r="I242" s="58">
        <v>7</v>
      </c>
      <c r="J242" s="58"/>
      <c r="K242" s="58"/>
      <c r="L242" s="58"/>
      <c r="M242" s="58"/>
      <c r="N242" s="58"/>
      <c r="O242" s="58">
        <v>7</v>
      </c>
      <c r="P242" s="58"/>
      <c r="Q242" s="58"/>
      <c r="R242" s="58"/>
      <c r="S242" s="58"/>
      <c r="T242" s="58"/>
      <c r="U242" s="58"/>
      <c r="V242" s="58"/>
      <c r="W242" s="58" t="s">
        <v>108</v>
      </c>
      <c r="X242" s="58" t="s">
        <v>109</v>
      </c>
      <c r="Y242" s="58" t="s">
        <v>128</v>
      </c>
      <c r="Z242" s="58" t="s">
        <v>109</v>
      </c>
      <c r="AA242" s="58" t="s">
        <v>109</v>
      </c>
      <c r="AB242" s="58" t="s">
        <v>128</v>
      </c>
      <c r="AC242" s="58">
        <v>62</v>
      </c>
      <c r="AD242" s="58">
        <v>145</v>
      </c>
      <c r="AE242" s="78">
        <v>1204</v>
      </c>
      <c r="AF242" s="58" t="s">
        <v>539</v>
      </c>
      <c r="AG242" s="58" t="s">
        <v>1099</v>
      </c>
      <c r="AH242" s="58" t="s">
        <v>1089</v>
      </c>
      <c r="AI242" s="58"/>
      <c r="AJ242" s="58"/>
      <c r="AK242" s="58"/>
      <c r="AL242" s="58"/>
      <c r="AM242" s="58"/>
      <c r="AN242" s="58"/>
      <c r="AO242" s="58" t="s">
        <v>128</v>
      </c>
    </row>
    <row r="243" s="25" customFormat="1" ht="65" customHeight="1" spans="1:41">
      <c r="A243" s="125" t="s">
        <v>1006</v>
      </c>
      <c r="B243" s="58" t="s">
        <v>1100</v>
      </c>
      <c r="C243" s="58" t="s">
        <v>1096</v>
      </c>
      <c r="D243" s="58" t="s">
        <v>158</v>
      </c>
      <c r="E243" s="58" t="s">
        <v>1101</v>
      </c>
      <c r="F243" s="58" t="s">
        <v>126</v>
      </c>
      <c r="G243" s="58" t="s">
        <v>1086</v>
      </c>
      <c r="H243" s="58" t="s">
        <v>1102</v>
      </c>
      <c r="I243" s="58">
        <v>6</v>
      </c>
      <c r="J243" s="58"/>
      <c r="K243" s="58"/>
      <c r="L243" s="58"/>
      <c r="M243" s="58"/>
      <c r="N243" s="58"/>
      <c r="O243" s="58">
        <v>6</v>
      </c>
      <c r="P243" s="58"/>
      <c r="Q243" s="58"/>
      <c r="R243" s="58"/>
      <c r="S243" s="58"/>
      <c r="T243" s="58"/>
      <c r="U243" s="58"/>
      <c r="V243" s="58"/>
      <c r="W243" s="58" t="s">
        <v>108</v>
      </c>
      <c r="X243" s="58" t="s">
        <v>109</v>
      </c>
      <c r="Y243" s="58" t="s">
        <v>128</v>
      </c>
      <c r="Z243" s="58" t="s">
        <v>109</v>
      </c>
      <c r="AA243" s="58" t="s">
        <v>109</v>
      </c>
      <c r="AB243" s="58" t="s">
        <v>128</v>
      </c>
      <c r="AC243" s="58">
        <v>85</v>
      </c>
      <c r="AD243" s="58">
        <v>281</v>
      </c>
      <c r="AE243" s="78">
        <v>1487</v>
      </c>
      <c r="AF243" s="58" t="s">
        <v>539</v>
      </c>
      <c r="AG243" s="58" t="s">
        <v>1103</v>
      </c>
      <c r="AH243" s="58" t="s">
        <v>1089</v>
      </c>
      <c r="AI243" s="58"/>
      <c r="AJ243" s="58"/>
      <c r="AK243" s="58"/>
      <c r="AL243" s="58"/>
      <c r="AM243" s="58"/>
      <c r="AN243" s="58"/>
      <c r="AO243" s="58" t="s">
        <v>128</v>
      </c>
    </row>
    <row r="244" s="25" customFormat="1" ht="82" customHeight="1" spans="1:41">
      <c r="A244" s="125" t="s">
        <v>1006</v>
      </c>
      <c r="B244" s="58" t="s">
        <v>1104</v>
      </c>
      <c r="C244" s="58" t="s">
        <v>1105</v>
      </c>
      <c r="D244" s="58" t="s">
        <v>142</v>
      </c>
      <c r="E244" s="58" t="s">
        <v>148</v>
      </c>
      <c r="F244" s="58">
        <v>2019</v>
      </c>
      <c r="G244" s="58" t="s">
        <v>1086</v>
      </c>
      <c r="H244" s="58" t="s">
        <v>149</v>
      </c>
      <c r="I244" s="58">
        <v>20</v>
      </c>
      <c r="J244" s="58"/>
      <c r="K244" s="58"/>
      <c r="L244" s="58"/>
      <c r="M244" s="58"/>
      <c r="N244" s="58"/>
      <c r="O244" s="58">
        <v>20</v>
      </c>
      <c r="P244" s="58"/>
      <c r="Q244" s="58"/>
      <c r="R244" s="58"/>
      <c r="S244" s="58"/>
      <c r="T244" s="58"/>
      <c r="U244" s="58"/>
      <c r="V244" s="58"/>
      <c r="W244" s="58" t="s">
        <v>108</v>
      </c>
      <c r="X244" s="58" t="s">
        <v>109</v>
      </c>
      <c r="Y244" s="58" t="s">
        <v>128</v>
      </c>
      <c r="Z244" s="58" t="s">
        <v>109</v>
      </c>
      <c r="AA244" s="58" t="s">
        <v>109</v>
      </c>
      <c r="AB244" s="58" t="s">
        <v>128</v>
      </c>
      <c r="AC244" s="58">
        <v>30</v>
      </c>
      <c r="AD244" s="58">
        <v>110</v>
      </c>
      <c r="AE244" s="58">
        <v>110</v>
      </c>
      <c r="AF244" s="58" t="s">
        <v>178</v>
      </c>
      <c r="AG244" s="58" t="s">
        <v>1106</v>
      </c>
      <c r="AH244" s="58" t="s">
        <v>1089</v>
      </c>
      <c r="AI244" s="58" t="s">
        <v>128</v>
      </c>
      <c r="AJ244" s="58"/>
      <c r="AK244" s="58"/>
      <c r="AL244" s="58"/>
      <c r="AM244" s="58"/>
      <c r="AN244" s="58"/>
      <c r="AO244" s="58" t="s">
        <v>128</v>
      </c>
    </row>
    <row r="245" s="25" customFormat="1" ht="82" customHeight="1" spans="1:41">
      <c r="A245" s="125" t="s">
        <v>1006</v>
      </c>
      <c r="B245" s="58" t="s">
        <v>1107</v>
      </c>
      <c r="C245" s="58" t="s">
        <v>1108</v>
      </c>
      <c r="D245" s="58" t="s">
        <v>142</v>
      </c>
      <c r="E245" s="58" t="s">
        <v>143</v>
      </c>
      <c r="F245" s="58">
        <v>2019</v>
      </c>
      <c r="G245" s="58" t="s">
        <v>1086</v>
      </c>
      <c r="H245" s="58" t="s">
        <v>640</v>
      </c>
      <c r="I245" s="58">
        <v>10</v>
      </c>
      <c r="J245" s="58"/>
      <c r="K245" s="58"/>
      <c r="L245" s="58"/>
      <c r="M245" s="58"/>
      <c r="N245" s="58"/>
      <c r="O245" s="58">
        <v>10</v>
      </c>
      <c r="P245" s="58"/>
      <c r="Q245" s="58"/>
      <c r="R245" s="58"/>
      <c r="S245" s="58"/>
      <c r="T245" s="58"/>
      <c r="U245" s="58"/>
      <c r="V245" s="58"/>
      <c r="W245" s="58" t="s">
        <v>108</v>
      </c>
      <c r="X245" s="58" t="s">
        <v>109</v>
      </c>
      <c r="Y245" s="58" t="s">
        <v>128</v>
      </c>
      <c r="Z245" s="58" t="s">
        <v>109</v>
      </c>
      <c r="AA245" s="58" t="s">
        <v>109</v>
      </c>
      <c r="AB245" s="58" t="s">
        <v>128</v>
      </c>
      <c r="AC245" s="58">
        <v>46</v>
      </c>
      <c r="AD245" s="58">
        <v>143</v>
      </c>
      <c r="AE245" s="58">
        <v>143</v>
      </c>
      <c r="AF245" s="58" t="s">
        <v>178</v>
      </c>
      <c r="AG245" s="58" t="s">
        <v>1109</v>
      </c>
      <c r="AH245" s="58" t="s">
        <v>1089</v>
      </c>
      <c r="AI245" s="58" t="s">
        <v>128</v>
      </c>
      <c r="AJ245" s="58"/>
      <c r="AK245" s="58"/>
      <c r="AL245" s="58"/>
      <c r="AM245" s="58"/>
      <c r="AN245" s="58"/>
      <c r="AO245" s="58" t="s">
        <v>128</v>
      </c>
    </row>
    <row r="246" s="26" customFormat="1" ht="49" customHeight="1" spans="1:41">
      <c r="A246" s="59" t="s">
        <v>1110</v>
      </c>
      <c r="B246" s="58" t="s">
        <v>1111</v>
      </c>
      <c r="C246" s="81" t="s">
        <v>1112</v>
      </c>
      <c r="D246" s="58" t="s">
        <v>1113</v>
      </c>
      <c r="E246" s="58" t="s">
        <v>920</v>
      </c>
      <c r="F246" s="58" t="s">
        <v>126</v>
      </c>
      <c r="G246" s="58" t="s">
        <v>1086</v>
      </c>
      <c r="H246" s="58" t="s">
        <v>1114</v>
      </c>
      <c r="I246" s="58">
        <v>49.215</v>
      </c>
      <c r="J246" s="58">
        <v>49.215</v>
      </c>
      <c r="K246" s="58"/>
      <c r="L246" s="58"/>
      <c r="M246" s="58"/>
      <c r="N246" s="58">
        <v>49.215</v>
      </c>
      <c r="O246" s="58"/>
      <c r="P246" s="58"/>
      <c r="Q246" s="58"/>
      <c r="R246" s="58"/>
      <c r="S246" s="58"/>
      <c r="T246" s="58"/>
      <c r="U246" s="58"/>
      <c r="V246" s="58"/>
      <c r="W246" s="58" t="s">
        <v>108</v>
      </c>
      <c r="X246" s="58" t="s">
        <v>109</v>
      </c>
      <c r="Y246" s="58" t="s">
        <v>128</v>
      </c>
      <c r="Z246" s="58" t="s">
        <v>128</v>
      </c>
      <c r="AA246" s="58" t="s">
        <v>128</v>
      </c>
      <c r="AB246" s="58" t="s">
        <v>128</v>
      </c>
      <c r="AC246" s="58">
        <v>475</v>
      </c>
      <c r="AD246" s="58"/>
      <c r="AE246" s="58">
        <v>517</v>
      </c>
      <c r="AF246" s="58" t="s">
        <v>351</v>
      </c>
      <c r="AG246" s="58" t="s">
        <v>1115</v>
      </c>
      <c r="AH246" s="58" t="s">
        <v>1116</v>
      </c>
      <c r="AI246" s="58"/>
      <c r="AJ246" s="58"/>
      <c r="AK246" s="58"/>
      <c r="AL246" s="58"/>
      <c r="AM246" s="58"/>
      <c r="AN246" s="58"/>
      <c r="AO246" s="58" t="s">
        <v>109</v>
      </c>
    </row>
    <row r="247" s="27" customFormat="1" ht="78" customHeight="1" spans="1:41">
      <c r="A247" s="59" t="s">
        <v>1110</v>
      </c>
      <c r="B247" s="58" t="s">
        <v>1117</v>
      </c>
      <c r="C247" s="58" t="s">
        <v>1118</v>
      </c>
      <c r="D247" s="58" t="s">
        <v>1119</v>
      </c>
      <c r="E247" s="58" t="s">
        <v>1119</v>
      </c>
      <c r="F247" s="58">
        <v>2019</v>
      </c>
      <c r="G247" s="58" t="s">
        <v>1086</v>
      </c>
      <c r="H247" s="58" t="s">
        <v>1114</v>
      </c>
      <c r="I247" s="58">
        <v>61.531</v>
      </c>
      <c r="J247" s="58">
        <v>61.531</v>
      </c>
      <c r="K247" s="58"/>
      <c r="L247" s="58"/>
      <c r="M247" s="58"/>
      <c r="N247" s="58">
        <v>61.531</v>
      </c>
      <c r="O247" s="58"/>
      <c r="P247" s="58"/>
      <c r="Q247" s="58"/>
      <c r="R247" s="58"/>
      <c r="S247" s="58"/>
      <c r="T247" s="58"/>
      <c r="U247" s="58"/>
      <c r="V247" s="58"/>
      <c r="W247" s="58" t="s">
        <v>108</v>
      </c>
      <c r="X247" s="58" t="s">
        <v>109</v>
      </c>
      <c r="Y247" s="58" t="s">
        <v>109</v>
      </c>
      <c r="Z247" s="58" t="s">
        <v>109</v>
      </c>
      <c r="AA247" s="58" t="s">
        <v>128</v>
      </c>
      <c r="AB247" s="58" t="s">
        <v>128</v>
      </c>
      <c r="AC247" s="58">
        <v>721</v>
      </c>
      <c r="AD247" s="58">
        <v>2523</v>
      </c>
      <c r="AE247" s="58">
        <v>2523</v>
      </c>
      <c r="AF247" s="58" t="s">
        <v>1120</v>
      </c>
      <c r="AG247" s="58" t="s">
        <v>1121</v>
      </c>
      <c r="AH247" s="58" t="s">
        <v>1122</v>
      </c>
      <c r="AI247" s="58"/>
      <c r="AJ247" s="58"/>
      <c r="AK247" s="58"/>
      <c r="AL247" s="58"/>
      <c r="AM247" s="58"/>
      <c r="AN247" s="58"/>
      <c r="AO247" s="58" t="s">
        <v>109</v>
      </c>
    </row>
    <row r="248" s="25" customFormat="1" ht="71" customHeight="1" spans="1:41">
      <c r="A248" s="125" t="s">
        <v>1006</v>
      </c>
      <c r="B248" s="58" t="s">
        <v>1123</v>
      </c>
      <c r="C248" s="58" t="s">
        <v>1124</v>
      </c>
      <c r="D248" s="58" t="s">
        <v>158</v>
      </c>
      <c r="E248" s="58" t="s">
        <v>1125</v>
      </c>
      <c r="F248" s="58" t="s">
        <v>126</v>
      </c>
      <c r="G248" s="58" t="s">
        <v>184</v>
      </c>
      <c r="H248" s="58" t="s">
        <v>1126</v>
      </c>
      <c r="I248" s="58">
        <v>25</v>
      </c>
      <c r="J248" s="58">
        <v>25</v>
      </c>
      <c r="K248" s="58"/>
      <c r="L248" s="58">
        <v>25</v>
      </c>
      <c r="M248" s="58"/>
      <c r="N248" s="58"/>
      <c r="O248" s="58"/>
      <c r="P248" s="58"/>
      <c r="Q248" s="58"/>
      <c r="R248" s="58"/>
      <c r="S248" s="58"/>
      <c r="T248" s="58"/>
      <c r="U248" s="58"/>
      <c r="V248" s="58"/>
      <c r="W248" s="58" t="s">
        <v>108</v>
      </c>
      <c r="X248" s="58" t="s">
        <v>109</v>
      </c>
      <c r="Y248" s="58" t="s">
        <v>128</v>
      </c>
      <c r="Z248" s="58" t="s">
        <v>109</v>
      </c>
      <c r="AA248" s="58" t="s">
        <v>109</v>
      </c>
      <c r="AB248" s="58" t="s">
        <v>128</v>
      </c>
      <c r="AC248" s="58">
        <v>82</v>
      </c>
      <c r="AD248" s="58">
        <v>259</v>
      </c>
      <c r="AE248" s="58">
        <v>1171</v>
      </c>
      <c r="AF248" s="58" t="s">
        <v>539</v>
      </c>
      <c r="AG248" s="58" t="s">
        <v>1127</v>
      </c>
      <c r="AH248" s="58" t="s">
        <v>1128</v>
      </c>
      <c r="AI248" s="58"/>
      <c r="AJ248" s="58"/>
      <c r="AK248" s="58"/>
      <c r="AL248" s="58"/>
      <c r="AM248" s="58"/>
      <c r="AN248" s="58"/>
      <c r="AO248" s="58" t="s">
        <v>109</v>
      </c>
    </row>
    <row r="249" s="25" customFormat="1" ht="70" customHeight="1" spans="1:41">
      <c r="A249" s="125" t="s">
        <v>1006</v>
      </c>
      <c r="B249" s="58" t="s">
        <v>1129</v>
      </c>
      <c r="C249" s="58" t="s">
        <v>1105</v>
      </c>
      <c r="D249" s="58" t="s">
        <v>158</v>
      </c>
      <c r="E249" s="58" t="s">
        <v>537</v>
      </c>
      <c r="F249" s="58" t="s">
        <v>126</v>
      </c>
      <c r="G249" s="58" t="s">
        <v>184</v>
      </c>
      <c r="H249" s="58" t="s">
        <v>538</v>
      </c>
      <c r="I249" s="58">
        <v>14</v>
      </c>
      <c r="J249" s="58">
        <v>14</v>
      </c>
      <c r="K249" s="58"/>
      <c r="L249" s="58">
        <v>14</v>
      </c>
      <c r="M249" s="58"/>
      <c r="N249" s="58"/>
      <c r="O249" s="58"/>
      <c r="P249" s="58"/>
      <c r="Q249" s="58"/>
      <c r="R249" s="58"/>
      <c r="S249" s="58"/>
      <c r="T249" s="58"/>
      <c r="U249" s="58"/>
      <c r="V249" s="58"/>
      <c r="W249" s="58" t="s">
        <v>108</v>
      </c>
      <c r="X249" s="58" t="s">
        <v>109</v>
      </c>
      <c r="Y249" s="58" t="s">
        <v>128</v>
      </c>
      <c r="Z249" s="58" t="s">
        <v>109</v>
      </c>
      <c r="AA249" s="58" t="s">
        <v>109</v>
      </c>
      <c r="AB249" s="58" t="s">
        <v>128</v>
      </c>
      <c r="AC249" s="58">
        <v>148</v>
      </c>
      <c r="AD249" s="58">
        <v>440</v>
      </c>
      <c r="AE249" s="58">
        <v>1517</v>
      </c>
      <c r="AF249" s="58" t="s">
        <v>539</v>
      </c>
      <c r="AG249" s="58" t="s">
        <v>540</v>
      </c>
      <c r="AH249" s="58" t="s">
        <v>1128</v>
      </c>
      <c r="AI249" s="58"/>
      <c r="AJ249" s="58"/>
      <c r="AK249" s="58"/>
      <c r="AL249" s="58"/>
      <c r="AM249" s="58"/>
      <c r="AN249" s="58"/>
      <c r="AO249" s="58" t="s">
        <v>109</v>
      </c>
    </row>
    <row r="250" s="25" customFormat="1" ht="70" customHeight="1" spans="1:41">
      <c r="A250" s="125" t="s">
        <v>1006</v>
      </c>
      <c r="B250" s="58" t="s">
        <v>1130</v>
      </c>
      <c r="C250" s="58" t="s">
        <v>1131</v>
      </c>
      <c r="D250" s="58" t="s">
        <v>158</v>
      </c>
      <c r="E250" s="58" t="s">
        <v>537</v>
      </c>
      <c r="F250" s="58" t="s">
        <v>126</v>
      </c>
      <c r="G250" s="58" t="s">
        <v>184</v>
      </c>
      <c r="H250" s="58" t="s">
        <v>538</v>
      </c>
      <c r="I250" s="58">
        <v>2</v>
      </c>
      <c r="J250" s="58">
        <v>2</v>
      </c>
      <c r="K250" s="58"/>
      <c r="L250" s="58">
        <v>2</v>
      </c>
      <c r="M250" s="58"/>
      <c r="N250" s="58"/>
      <c r="O250" s="58"/>
      <c r="P250" s="58"/>
      <c r="Q250" s="58"/>
      <c r="R250" s="58"/>
      <c r="S250" s="58"/>
      <c r="T250" s="58"/>
      <c r="U250" s="58"/>
      <c r="V250" s="58"/>
      <c r="W250" s="58" t="s">
        <v>108</v>
      </c>
      <c r="X250" s="58" t="s">
        <v>109</v>
      </c>
      <c r="Y250" s="58" t="s">
        <v>128</v>
      </c>
      <c r="Z250" s="58" t="s">
        <v>109</v>
      </c>
      <c r="AA250" s="58" t="s">
        <v>109</v>
      </c>
      <c r="AB250" s="58" t="s">
        <v>128</v>
      </c>
      <c r="AC250" s="58">
        <v>148</v>
      </c>
      <c r="AD250" s="58">
        <v>440</v>
      </c>
      <c r="AE250" s="58">
        <v>1517</v>
      </c>
      <c r="AF250" s="58" t="s">
        <v>539</v>
      </c>
      <c r="AG250" s="58" t="s">
        <v>540</v>
      </c>
      <c r="AH250" s="58" t="s">
        <v>1128</v>
      </c>
      <c r="AI250" s="58"/>
      <c r="AJ250" s="58"/>
      <c r="AK250" s="58"/>
      <c r="AL250" s="58"/>
      <c r="AM250" s="58"/>
      <c r="AN250" s="58"/>
      <c r="AO250" s="58" t="s">
        <v>109</v>
      </c>
    </row>
    <row r="251" s="25" customFormat="1" ht="82" customHeight="1" spans="1:41">
      <c r="A251" s="125" t="s">
        <v>1006</v>
      </c>
      <c r="B251" s="83" t="s">
        <v>1132</v>
      </c>
      <c r="C251" s="83" t="s">
        <v>1133</v>
      </c>
      <c r="D251" s="83" t="s">
        <v>142</v>
      </c>
      <c r="E251" s="83" t="s">
        <v>868</v>
      </c>
      <c r="F251" s="83">
        <v>2019</v>
      </c>
      <c r="G251" s="83" t="s">
        <v>184</v>
      </c>
      <c r="H251" s="83" t="s">
        <v>897</v>
      </c>
      <c r="I251" s="83">
        <v>12.1716</v>
      </c>
      <c r="J251" s="83">
        <v>12.1716</v>
      </c>
      <c r="K251" s="83"/>
      <c r="L251" s="83">
        <v>12.1716</v>
      </c>
      <c r="M251" s="83"/>
      <c r="N251" s="83"/>
      <c r="O251" s="83"/>
      <c r="P251" s="83"/>
      <c r="Q251" s="83"/>
      <c r="R251" s="83"/>
      <c r="S251" s="83"/>
      <c r="T251" s="83"/>
      <c r="U251" s="83"/>
      <c r="V251" s="83"/>
      <c r="W251" s="83" t="s">
        <v>108</v>
      </c>
      <c r="X251" s="83" t="s">
        <v>109</v>
      </c>
      <c r="Y251" s="83" t="s">
        <v>128</v>
      </c>
      <c r="Z251" s="83" t="s">
        <v>109</v>
      </c>
      <c r="AA251" s="83" t="s">
        <v>109</v>
      </c>
      <c r="AB251" s="83" t="s">
        <v>128</v>
      </c>
      <c r="AC251" s="83">
        <v>58</v>
      </c>
      <c r="AD251" s="83">
        <v>219</v>
      </c>
      <c r="AE251" s="83">
        <v>219</v>
      </c>
      <c r="AF251" s="83" t="s">
        <v>178</v>
      </c>
      <c r="AG251" s="83" t="s">
        <v>1134</v>
      </c>
      <c r="AH251" s="83" t="s">
        <v>1135</v>
      </c>
      <c r="AI251" s="108" t="s">
        <v>109</v>
      </c>
      <c r="AJ251" s="58" t="s">
        <v>1086</v>
      </c>
      <c r="AK251" s="58"/>
      <c r="AL251" s="58"/>
      <c r="AM251" s="58"/>
      <c r="AN251" s="58"/>
      <c r="AO251" s="58" t="s">
        <v>109</v>
      </c>
    </row>
    <row r="252" s="25" customFormat="1" ht="82" customHeight="1" spans="1:41">
      <c r="A252" s="125" t="s">
        <v>1006</v>
      </c>
      <c r="B252" s="58" t="s">
        <v>1136</v>
      </c>
      <c r="C252" s="58" t="s">
        <v>1105</v>
      </c>
      <c r="D252" s="58" t="s">
        <v>142</v>
      </c>
      <c r="E252" s="58" t="s">
        <v>153</v>
      </c>
      <c r="F252" s="58">
        <v>2019</v>
      </c>
      <c r="G252" s="58" t="s">
        <v>184</v>
      </c>
      <c r="H252" s="58" t="s">
        <v>154</v>
      </c>
      <c r="I252" s="58">
        <f>J:J+O:O+P:P+Q:Q+R:R+S:S+T:T+U:U+V:V</f>
        <v>1.9712</v>
      </c>
      <c r="J252" s="58">
        <v>1.9712</v>
      </c>
      <c r="K252" s="58"/>
      <c r="L252" s="58">
        <v>1.9712</v>
      </c>
      <c r="M252" s="58"/>
      <c r="N252" s="58"/>
      <c r="O252" s="58"/>
      <c r="P252" s="58"/>
      <c r="Q252" s="58"/>
      <c r="R252" s="58"/>
      <c r="S252" s="58"/>
      <c r="T252" s="58"/>
      <c r="U252" s="58"/>
      <c r="V252" s="58"/>
      <c r="W252" s="58" t="s">
        <v>108</v>
      </c>
      <c r="X252" s="58" t="s">
        <v>109</v>
      </c>
      <c r="Y252" s="58" t="s">
        <v>128</v>
      </c>
      <c r="Z252" s="58" t="s">
        <v>109</v>
      </c>
      <c r="AA252" s="58" t="s">
        <v>109</v>
      </c>
      <c r="AB252" s="58" t="s">
        <v>128</v>
      </c>
      <c r="AC252" s="58">
        <v>24</v>
      </c>
      <c r="AD252" s="58">
        <v>63</v>
      </c>
      <c r="AE252" s="58">
        <v>63</v>
      </c>
      <c r="AF252" s="58" t="s">
        <v>178</v>
      </c>
      <c r="AG252" s="58" t="s">
        <v>1137</v>
      </c>
      <c r="AH252" s="58" t="s">
        <v>1138</v>
      </c>
      <c r="AI252" s="58" t="s">
        <v>109</v>
      </c>
      <c r="AJ252" s="58"/>
      <c r="AK252" s="58"/>
      <c r="AL252" s="58"/>
      <c r="AM252" s="58"/>
      <c r="AN252" s="58"/>
      <c r="AO252" s="58" t="s">
        <v>109</v>
      </c>
    </row>
    <row r="253" s="28" customFormat="1" ht="71" customHeight="1" spans="1:41">
      <c r="A253" s="125" t="s">
        <v>1006</v>
      </c>
      <c r="B253" s="126" t="s">
        <v>1139</v>
      </c>
      <c r="C253" s="64" t="s">
        <v>1140</v>
      </c>
      <c r="D253" s="126" t="s">
        <v>142</v>
      </c>
      <c r="E253" s="64" t="s">
        <v>903</v>
      </c>
      <c r="F253" s="126" t="s">
        <v>126</v>
      </c>
      <c r="G253" s="58" t="s">
        <v>184</v>
      </c>
      <c r="H253" s="126" t="s">
        <v>904</v>
      </c>
      <c r="I253" s="64">
        <v>30</v>
      </c>
      <c r="J253" s="64">
        <v>30</v>
      </c>
      <c r="K253" s="64"/>
      <c r="L253" s="64">
        <v>30</v>
      </c>
      <c r="M253" s="64"/>
      <c r="N253" s="64"/>
      <c r="O253" s="64"/>
      <c r="P253" s="64"/>
      <c r="Q253" s="64"/>
      <c r="R253" s="64"/>
      <c r="S253" s="64"/>
      <c r="T253" s="64"/>
      <c r="U253" s="64"/>
      <c r="V253" s="64"/>
      <c r="W253" s="126" t="s">
        <v>108</v>
      </c>
      <c r="X253" s="126" t="s">
        <v>109</v>
      </c>
      <c r="Y253" s="126" t="s">
        <v>128</v>
      </c>
      <c r="Z253" s="126" t="s">
        <v>109</v>
      </c>
      <c r="AA253" s="126" t="s">
        <v>109</v>
      </c>
      <c r="AB253" s="126" t="s">
        <v>128</v>
      </c>
      <c r="AC253" s="126">
        <v>121</v>
      </c>
      <c r="AD253" s="126">
        <v>311</v>
      </c>
      <c r="AE253" s="126">
        <v>311</v>
      </c>
      <c r="AF253" s="126" t="s">
        <v>178</v>
      </c>
      <c r="AG253" s="126" t="s">
        <v>1141</v>
      </c>
      <c r="AH253" s="58" t="s">
        <v>1142</v>
      </c>
      <c r="AI253" s="64"/>
      <c r="AJ253" s="64"/>
      <c r="AK253" s="64"/>
      <c r="AL253" s="64"/>
      <c r="AM253" s="64"/>
      <c r="AN253" s="64"/>
      <c r="AO253" s="126" t="s">
        <v>109</v>
      </c>
    </row>
    <row r="254" s="28" customFormat="1" ht="71" customHeight="1" spans="1:41">
      <c r="A254" s="125" t="s">
        <v>1006</v>
      </c>
      <c r="B254" s="126" t="s">
        <v>1143</v>
      </c>
      <c r="C254" s="64" t="s">
        <v>1144</v>
      </c>
      <c r="D254" s="126" t="s">
        <v>142</v>
      </c>
      <c r="E254" s="64" t="s">
        <v>621</v>
      </c>
      <c r="F254" s="126" t="s">
        <v>126</v>
      </c>
      <c r="G254" s="58" t="s">
        <v>184</v>
      </c>
      <c r="H254" s="126" t="s">
        <v>622</v>
      </c>
      <c r="I254" s="64">
        <v>20</v>
      </c>
      <c r="J254" s="64">
        <v>20</v>
      </c>
      <c r="K254" s="64"/>
      <c r="L254" s="64">
        <v>20</v>
      </c>
      <c r="M254" s="64"/>
      <c r="N254" s="64"/>
      <c r="O254" s="64"/>
      <c r="P254" s="64"/>
      <c r="Q254" s="64"/>
      <c r="R254" s="64"/>
      <c r="S254" s="64"/>
      <c r="T254" s="64"/>
      <c r="U254" s="64"/>
      <c r="V254" s="64"/>
      <c r="W254" s="126" t="s">
        <v>108</v>
      </c>
      <c r="X254" s="126" t="s">
        <v>109</v>
      </c>
      <c r="Y254" s="126" t="s">
        <v>128</v>
      </c>
      <c r="Z254" s="126" t="s">
        <v>109</v>
      </c>
      <c r="AA254" s="126" t="s">
        <v>109</v>
      </c>
      <c r="AB254" s="126" t="s">
        <v>128</v>
      </c>
      <c r="AC254" s="126">
        <v>184</v>
      </c>
      <c r="AD254" s="126">
        <v>641</v>
      </c>
      <c r="AE254" s="126">
        <v>641</v>
      </c>
      <c r="AF254" s="126" t="s">
        <v>178</v>
      </c>
      <c r="AG254" s="126" t="s">
        <v>1145</v>
      </c>
      <c r="AH254" s="58" t="s">
        <v>1142</v>
      </c>
      <c r="AI254" s="64"/>
      <c r="AJ254" s="64"/>
      <c r="AK254" s="64"/>
      <c r="AL254" s="64"/>
      <c r="AM254" s="64"/>
      <c r="AN254" s="64"/>
      <c r="AO254" s="126" t="s">
        <v>109</v>
      </c>
    </row>
    <row r="255" s="25" customFormat="1" ht="71" customHeight="1" spans="1:41">
      <c r="A255" s="125" t="s">
        <v>1006</v>
      </c>
      <c r="B255" s="93" t="s">
        <v>1146</v>
      </c>
      <c r="C255" s="93" t="s">
        <v>1147</v>
      </c>
      <c r="D255" s="93" t="s">
        <v>142</v>
      </c>
      <c r="E255" s="93" t="s">
        <v>889</v>
      </c>
      <c r="F255" s="93">
        <v>2019</v>
      </c>
      <c r="G255" s="93" t="s">
        <v>184</v>
      </c>
      <c r="H255" s="93" t="s">
        <v>890</v>
      </c>
      <c r="I255" s="93">
        <v>10</v>
      </c>
      <c r="J255" s="93">
        <v>10</v>
      </c>
      <c r="K255" s="93"/>
      <c r="L255" s="93">
        <v>10</v>
      </c>
      <c r="M255" s="93"/>
      <c r="N255" s="93"/>
      <c r="O255" s="93"/>
      <c r="P255" s="93"/>
      <c r="Q255" s="93"/>
      <c r="R255" s="93"/>
      <c r="S255" s="93"/>
      <c r="T255" s="93"/>
      <c r="U255" s="93"/>
      <c r="V255" s="93"/>
      <c r="W255" s="93" t="s">
        <v>108</v>
      </c>
      <c r="X255" s="93" t="s">
        <v>109</v>
      </c>
      <c r="Y255" s="93" t="s">
        <v>128</v>
      </c>
      <c r="Z255" s="93" t="s">
        <v>109</v>
      </c>
      <c r="AA255" s="93" t="s">
        <v>109</v>
      </c>
      <c r="AB255" s="93" t="s">
        <v>128</v>
      </c>
      <c r="AC255" s="93">
        <v>81</v>
      </c>
      <c r="AD255" s="93">
        <v>295</v>
      </c>
      <c r="AE255" s="93">
        <v>295</v>
      </c>
      <c r="AF255" s="93" t="s">
        <v>178</v>
      </c>
      <c r="AG255" s="93" t="s">
        <v>1106</v>
      </c>
      <c r="AH255" s="93" t="s">
        <v>1135</v>
      </c>
      <c r="AI255" s="111" t="s">
        <v>109</v>
      </c>
      <c r="AJ255" s="58"/>
      <c r="AK255" s="58"/>
      <c r="AL255" s="58"/>
      <c r="AM255" s="58"/>
      <c r="AN255" s="58"/>
      <c r="AO255" s="58" t="s">
        <v>109</v>
      </c>
    </row>
    <row r="256" s="25" customFormat="1" ht="71" customHeight="1" spans="1:41">
      <c r="A256" s="125" t="s">
        <v>1006</v>
      </c>
      <c r="B256" s="58" t="s">
        <v>1148</v>
      </c>
      <c r="C256" s="58" t="s">
        <v>1149</v>
      </c>
      <c r="D256" s="58" t="s">
        <v>142</v>
      </c>
      <c r="E256" s="58" t="s">
        <v>616</v>
      </c>
      <c r="F256" s="58">
        <v>2019</v>
      </c>
      <c r="G256" s="58" t="s">
        <v>184</v>
      </c>
      <c r="H256" s="58" t="s">
        <v>617</v>
      </c>
      <c r="I256" s="58">
        <f>J:J+O:O+P:P+Q:Q+R:R+S:S+T:T+U:U+V:V</f>
        <v>3</v>
      </c>
      <c r="J256" s="58">
        <v>3</v>
      </c>
      <c r="K256" s="58"/>
      <c r="L256" s="58">
        <v>3</v>
      </c>
      <c r="M256" s="58"/>
      <c r="N256" s="58"/>
      <c r="O256" s="58"/>
      <c r="P256" s="58"/>
      <c r="Q256" s="58"/>
      <c r="R256" s="58"/>
      <c r="S256" s="58"/>
      <c r="T256" s="58"/>
      <c r="U256" s="58"/>
      <c r="V256" s="58"/>
      <c r="W256" s="58" t="s">
        <v>108</v>
      </c>
      <c r="X256" s="58" t="s">
        <v>109</v>
      </c>
      <c r="Y256" s="58" t="s">
        <v>128</v>
      </c>
      <c r="Z256" s="58" t="s">
        <v>109</v>
      </c>
      <c r="AA256" s="58" t="s">
        <v>109</v>
      </c>
      <c r="AB256" s="58" t="s">
        <v>128</v>
      </c>
      <c r="AC256" s="58">
        <v>25</v>
      </c>
      <c r="AD256" s="58">
        <v>100</v>
      </c>
      <c r="AE256" s="58">
        <v>100</v>
      </c>
      <c r="AF256" s="58" t="s">
        <v>178</v>
      </c>
      <c r="AG256" s="58" t="s">
        <v>1145</v>
      </c>
      <c r="AH256" s="58" t="s">
        <v>1142</v>
      </c>
      <c r="AI256" s="58" t="s">
        <v>109</v>
      </c>
      <c r="AJ256" s="58"/>
      <c r="AK256" s="58"/>
      <c r="AL256" s="58"/>
      <c r="AM256" s="58"/>
      <c r="AN256" s="58"/>
      <c r="AO256" s="58" t="s">
        <v>109</v>
      </c>
    </row>
    <row r="257" s="25" customFormat="1" ht="71" customHeight="1" spans="1:41">
      <c r="A257" s="125" t="s">
        <v>1006</v>
      </c>
      <c r="B257" s="58" t="s">
        <v>1150</v>
      </c>
      <c r="C257" s="58" t="s">
        <v>1151</v>
      </c>
      <c r="D257" s="58" t="s">
        <v>551</v>
      </c>
      <c r="E257" s="58" t="s">
        <v>580</v>
      </c>
      <c r="F257" s="58" t="s">
        <v>126</v>
      </c>
      <c r="G257" s="58" t="s">
        <v>184</v>
      </c>
      <c r="H257" s="58" t="s">
        <v>581</v>
      </c>
      <c r="I257" s="58">
        <v>22</v>
      </c>
      <c r="J257" s="58">
        <v>22</v>
      </c>
      <c r="K257" s="58"/>
      <c r="L257" s="58">
        <v>22</v>
      </c>
      <c r="M257" s="58"/>
      <c r="N257" s="58"/>
      <c r="O257" s="58"/>
      <c r="P257" s="58"/>
      <c r="Q257" s="58"/>
      <c r="R257" s="58"/>
      <c r="S257" s="58"/>
      <c r="T257" s="58"/>
      <c r="U257" s="58"/>
      <c r="V257" s="58"/>
      <c r="W257" s="58" t="s">
        <v>127</v>
      </c>
      <c r="X257" s="58" t="s">
        <v>109</v>
      </c>
      <c r="Y257" s="58" t="s">
        <v>109</v>
      </c>
      <c r="Z257" s="58" t="s">
        <v>109</v>
      </c>
      <c r="AA257" s="58" t="s">
        <v>128</v>
      </c>
      <c r="AB257" s="58" t="s">
        <v>128</v>
      </c>
      <c r="AC257" s="58">
        <v>200</v>
      </c>
      <c r="AD257" s="58">
        <v>661</v>
      </c>
      <c r="AE257" s="64">
        <v>1708</v>
      </c>
      <c r="AF257" s="58" t="s">
        <v>1152</v>
      </c>
      <c r="AG257" s="58" t="s">
        <v>1153</v>
      </c>
      <c r="AH257" s="58" t="s">
        <v>1138</v>
      </c>
      <c r="AI257" s="58"/>
      <c r="AJ257" s="58"/>
      <c r="AK257" s="58"/>
      <c r="AL257" s="58"/>
      <c r="AM257" s="58"/>
      <c r="AN257" s="58"/>
      <c r="AO257" s="58" t="s">
        <v>109</v>
      </c>
    </row>
    <row r="258" s="25" customFormat="1" ht="71" customHeight="1" spans="1:41">
      <c r="A258" s="125" t="s">
        <v>1006</v>
      </c>
      <c r="B258" s="58" t="s">
        <v>1154</v>
      </c>
      <c r="C258" s="58" t="s">
        <v>1155</v>
      </c>
      <c r="D258" s="58" t="s">
        <v>551</v>
      </c>
      <c r="E258" s="58" t="s">
        <v>580</v>
      </c>
      <c r="F258" s="58" t="s">
        <v>126</v>
      </c>
      <c r="G258" s="58" t="s">
        <v>184</v>
      </c>
      <c r="H258" s="58" t="s">
        <v>581</v>
      </c>
      <c r="I258" s="58">
        <v>3</v>
      </c>
      <c r="J258" s="58">
        <v>3</v>
      </c>
      <c r="K258" s="58"/>
      <c r="L258" s="58">
        <v>3</v>
      </c>
      <c r="M258" s="58"/>
      <c r="N258" s="58"/>
      <c r="O258" s="58"/>
      <c r="P258" s="58"/>
      <c r="Q258" s="58"/>
      <c r="R258" s="58"/>
      <c r="S258" s="58"/>
      <c r="T258" s="58"/>
      <c r="U258" s="58"/>
      <c r="V258" s="58"/>
      <c r="W258" s="58" t="s">
        <v>127</v>
      </c>
      <c r="X258" s="58" t="s">
        <v>109</v>
      </c>
      <c r="Y258" s="58" t="s">
        <v>109</v>
      </c>
      <c r="Z258" s="58" t="s">
        <v>109</v>
      </c>
      <c r="AA258" s="58" t="s">
        <v>109</v>
      </c>
      <c r="AB258" s="58" t="s">
        <v>128</v>
      </c>
      <c r="AC258" s="58">
        <v>199</v>
      </c>
      <c r="AD258" s="58">
        <v>661</v>
      </c>
      <c r="AE258" s="64">
        <v>1708</v>
      </c>
      <c r="AF258" s="58" t="s">
        <v>178</v>
      </c>
      <c r="AG258" s="58" t="s">
        <v>554</v>
      </c>
      <c r="AH258" s="58" t="s">
        <v>1138</v>
      </c>
      <c r="AI258" s="58"/>
      <c r="AJ258" s="58"/>
      <c r="AK258" s="58"/>
      <c r="AL258" s="58"/>
      <c r="AM258" s="58"/>
      <c r="AN258" s="58"/>
      <c r="AO258" s="58" t="s">
        <v>109</v>
      </c>
    </row>
    <row r="259" s="25" customFormat="1" ht="76" customHeight="1" spans="1:41">
      <c r="A259" s="125" t="s">
        <v>1006</v>
      </c>
      <c r="B259" s="58" t="s">
        <v>1156</v>
      </c>
      <c r="C259" s="58" t="s">
        <v>1157</v>
      </c>
      <c r="D259" s="58" t="s">
        <v>551</v>
      </c>
      <c r="E259" s="58" t="s">
        <v>580</v>
      </c>
      <c r="F259" s="58" t="s">
        <v>126</v>
      </c>
      <c r="G259" s="58" t="s">
        <v>184</v>
      </c>
      <c r="H259" s="58" t="s">
        <v>581</v>
      </c>
      <c r="I259" s="58">
        <v>5</v>
      </c>
      <c r="J259" s="58">
        <v>5</v>
      </c>
      <c r="K259" s="58"/>
      <c r="L259" s="58">
        <v>5</v>
      </c>
      <c r="M259" s="58"/>
      <c r="N259" s="58"/>
      <c r="O259" s="58"/>
      <c r="P259" s="58"/>
      <c r="Q259" s="58"/>
      <c r="R259" s="58"/>
      <c r="S259" s="58"/>
      <c r="T259" s="58"/>
      <c r="U259" s="58"/>
      <c r="V259" s="58"/>
      <c r="W259" s="58" t="s">
        <v>127</v>
      </c>
      <c r="X259" s="58" t="s">
        <v>109</v>
      </c>
      <c r="Y259" s="58" t="s">
        <v>109</v>
      </c>
      <c r="Z259" s="58" t="s">
        <v>109</v>
      </c>
      <c r="AA259" s="58" t="s">
        <v>128</v>
      </c>
      <c r="AB259" s="58" t="s">
        <v>128</v>
      </c>
      <c r="AC259" s="58">
        <v>199</v>
      </c>
      <c r="AD259" s="58">
        <v>661</v>
      </c>
      <c r="AE259" s="64">
        <v>1708</v>
      </c>
      <c r="AF259" s="58" t="s">
        <v>178</v>
      </c>
      <c r="AG259" s="58" t="s">
        <v>1158</v>
      </c>
      <c r="AH259" s="58" t="s">
        <v>1138</v>
      </c>
      <c r="AI259" s="58"/>
      <c r="AJ259" s="58"/>
      <c r="AK259" s="58"/>
      <c r="AL259" s="58"/>
      <c r="AM259" s="58"/>
      <c r="AN259" s="58"/>
      <c r="AO259" s="58" t="s">
        <v>109</v>
      </c>
    </row>
    <row r="260" s="25" customFormat="1" ht="76" customHeight="1" spans="1:41">
      <c r="A260" s="125" t="s">
        <v>1006</v>
      </c>
      <c r="B260" s="58" t="s">
        <v>1159</v>
      </c>
      <c r="C260" s="58" t="s">
        <v>1160</v>
      </c>
      <c r="D260" s="58" t="s">
        <v>551</v>
      </c>
      <c r="E260" s="58" t="s">
        <v>558</v>
      </c>
      <c r="F260" s="58" t="s">
        <v>126</v>
      </c>
      <c r="G260" s="58" t="s">
        <v>184</v>
      </c>
      <c r="H260" s="58" t="s">
        <v>559</v>
      </c>
      <c r="I260" s="58">
        <v>2</v>
      </c>
      <c r="J260" s="58">
        <v>2</v>
      </c>
      <c r="K260" s="58"/>
      <c r="L260" s="58">
        <v>2</v>
      </c>
      <c r="M260" s="58"/>
      <c r="N260" s="58"/>
      <c r="O260" s="58"/>
      <c r="P260" s="58"/>
      <c r="Q260" s="58"/>
      <c r="R260" s="58"/>
      <c r="S260" s="58"/>
      <c r="T260" s="58"/>
      <c r="U260" s="58"/>
      <c r="V260" s="58"/>
      <c r="W260" s="58" t="s">
        <v>127</v>
      </c>
      <c r="X260" s="58" t="s">
        <v>109</v>
      </c>
      <c r="Y260" s="58" t="s">
        <v>109</v>
      </c>
      <c r="Z260" s="58" t="s">
        <v>109</v>
      </c>
      <c r="AA260" s="58" t="s">
        <v>109</v>
      </c>
      <c r="AB260" s="58" t="s">
        <v>128</v>
      </c>
      <c r="AC260" s="58">
        <v>121</v>
      </c>
      <c r="AD260" s="58">
        <v>387</v>
      </c>
      <c r="AE260" s="64">
        <v>1630</v>
      </c>
      <c r="AF260" s="58" t="s">
        <v>178</v>
      </c>
      <c r="AG260" s="58" t="s">
        <v>1161</v>
      </c>
      <c r="AH260" s="58" t="s">
        <v>1138</v>
      </c>
      <c r="AI260" s="58"/>
      <c r="AJ260" s="58"/>
      <c r="AK260" s="58"/>
      <c r="AL260" s="58"/>
      <c r="AM260" s="58"/>
      <c r="AN260" s="58"/>
      <c r="AO260" s="58" t="s">
        <v>109</v>
      </c>
    </row>
    <row r="261" s="25" customFormat="1" ht="76" customHeight="1" spans="1:41">
      <c r="A261" s="125" t="s">
        <v>1006</v>
      </c>
      <c r="B261" s="58" t="s">
        <v>1162</v>
      </c>
      <c r="C261" s="58" t="s">
        <v>1163</v>
      </c>
      <c r="D261" s="58" t="s">
        <v>551</v>
      </c>
      <c r="E261" s="58" t="s">
        <v>563</v>
      </c>
      <c r="F261" s="58" t="s">
        <v>126</v>
      </c>
      <c r="G261" s="58" t="s">
        <v>184</v>
      </c>
      <c r="H261" s="58" t="s">
        <v>564</v>
      </c>
      <c r="I261" s="58">
        <v>3</v>
      </c>
      <c r="J261" s="58">
        <v>3</v>
      </c>
      <c r="K261" s="58"/>
      <c r="L261" s="58">
        <v>3</v>
      </c>
      <c r="M261" s="58"/>
      <c r="N261" s="58"/>
      <c r="O261" s="58"/>
      <c r="P261" s="58"/>
      <c r="Q261" s="58"/>
      <c r="R261" s="58"/>
      <c r="S261" s="58"/>
      <c r="T261" s="58"/>
      <c r="U261" s="58"/>
      <c r="V261" s="58"/>
      <c r="W261" s="58" t="s">
        <v>127</v>
      </c>
      <c r="X261" s="58" t="s">
        <v>109</v>
      </c>
      <c r="Y261" s="58" t="s">
        <v>109</v>
      </c>
      <c r="Z261" s="58" t="s">
        <v>109</v>
      </c>
      <c r="AA261" s="58" t="s">
        <v>109</v>
      </c>
      <c r="AB261" s="58" t="s">
        <v>128</v>
      </c>
      <c r="AC261" s="58">
        <v>170</v>
      </c>
      <c r="AD261" s="58">
        <v>650</v>
      </c>
      <c r="AE261" s="64">
        <v>1871</v>
      </c>
      <c r="AF261" s="58" t="s">
        <v>178</v>
      </c>
      <c r="AG261" s="58" t="s">
        <v>1164</v>
      </c>
      <c r="AH261" s="58" t="s">
        <v>1142</v>
      </c>
      <c r="AI261" s="58"/>
      <c r="AJ261" s="58"/>
      <c r="AK261" s="58"/>
      <c r="AL261" s="58"/>
      <c r="AM261" s="58"/>
      <c r="AN261" s="58"/>
      <c r="AO261" s="58" t="s">
        <v>109</v>
      </c>
    </row>
    <row r="262" s="25" customFormat="1" ht="76" customHeight="1" spans="1:41">
      <c r="A262" s="125" t="s">
        <v>1006</v>
      </c>
      <c r="B262" s="58" t="s">
        <v>1165</v>
      </c>
      <c r="C262" s="58" t="s">
        <v>1166</v>
      </c>
      <c r="D262" s="58" t="s">
        <v>551</v>
      </c>
      <c r="E262" s="58" t="s">
        <v>590</v>
      </c>
      <c r="F262" s="58" t="s">
        <v>126</v>
      </c>
      <c r="G262" s="58" t="s">
        <v>184</v>
      </c>
      <c r="H262" s="58" t="s">
        <v>591</v>
      </c>
      <c r="I262" s="58">
        <v>12</v>
      </c>
      <c r="J262" s="58">
        <v>12</v>
      </c>
      <c r="K262" s="58"/>
      <c r="L262" s="58">
        <v>12</v>
      </c>
      <c r="M262" s="58"/>
      <c r="N262" s="58"/>
      <c r="O262" s="58"/>
      <c r="P262" s="58"/>
      <c r="Q262" s="58"/>
      <c r="R262" s="58"/>
      <c r="S262" s="58"/>
      <c r="T262" s="58"/>
      <c r="U262" s="58"/>
      <c r="V262" s="58"/>
      <c r="W262" s="58" t="s">
        <v>127</v>
      </c>
      <c r="X262" s="58" t="s">
        <v>109</v>
      </c>
      <c r="Y262" s="58" t="s">
        <v>109</v>
      </c>
      <c r="Z262" s="58" t="s">
        <v>109</v>
      </c>
      <c r="AA262" s="58" t="s">
        <v>109</v>
      </c>
      <c r="AB262" s="58" t="s">
        <v>128</v>
      </c>
      <c r="AC262" s="78">
        <v>116</v>
      </c>
      <c r="AD262" s="78">
        <v>412</v>
      </c>
      <c r="AE262" s="64">
        <v>1646</v>
      </c>
      <c r="AF262" s="58" t="s">
        <v>178</v>
      </c>
      <c r="AG262" s="58" t="s">
        <v>1167</v>
      </c>
      <c r="AH262" s="58" t="s">
        <v>1138</v>
      </c>
      <c r="AI262" s="58"/>
      <c r="AJ262" s="58"/>
      <c r="AK262" s="58"/>
      <c r="AL262" s="58"/>
      <c r="AM262" s="58"/>
      <c r="AN262" s="58"/>
      <c r="AO262" s="58" t="s">
        <v>109</v>
      </c>
    </row>
    <row r="263" s="25" customFormat="1" ht="76" customHeight="1" spans="1:41">
      <c r="A263" s="125" t="s">
        <v>1006</v>
      </c>
      <c r="B263" s="58" t="s">
        <v>1168</v>
      </c>
      <c r="C263" s="58" t="s">
        <v>1169</v>
      </c>
      <c r="D263" s="58" t="s">
        <v>551</v>
      </c>
      <c r="E263" s="58" t="s">
        <v>568</v>
      </c>
      <c r="F263" s="58" t="s">
        <v>126</v>
      </c>
      <c r="G263" s="58" t="s">
        <v>184</v>
      </c>
      <c r="H263" s="58" t="s">
        <v>569</v>
      </c>
      <c r="I263" s="58">
        <v>5</v>
      </c>
      <c r="J263" s="58">
        <v>5</v>
      </c>
      <c r="K263" s="58"/>
      <c r="L263" s="58">
        <v>5</v>
      </c>
      <c r="M263" s="58"/>
      <c r="N263" s="58"/>
      <c r="O263" s="58"/>
      <c r="P263" s="58"/>
      <c r="Q263" s="58"/>
      <c r="R263" s="58"/>
      <c r="S263" s="58"/>
      <c r="T263" s="58"/>
      <c r="U263" s="58"/>
      <c r="V263" s="58"/>
      <c r="W263" s="58" t="s">
        <v>127</v>
      </c>
      <c r="X263" s="58" t="s">
        <v>109</v>
      </c>
      <c r="Y263" s="58" t="s">
        <v>109</v>
      </c>
      <c r="Z263" s="58" t="s">
        <v>109</v>
      </c>
      <c r="AA263" s="58" t="s">
        <v>109</v>
      </c>
      <c r="AB263" s="58" t="s">
        <v>128</v>
      </c>
      <c r="AC263" s="58">
        <v>153</v>
      </c>
      <c r="AD263" s="58">
        <v>583</v>
      </c>
      <c r="AE263" s="64">
        <v>2739</v>
      </c>
      <c r="AF263" s="58" t="s">
        <v>178</v>
      </c>
      <c r="AG263" s="58" t="s">
        <v>1164</v>
      </c>
      <c r="AH263" s="58" t="s">
        <v>1138</v>
      </c>
      <c r="AI263" s="58"/>
      <c r="AJ263" s="58"/>
      <c r="AK263" s="58"/>
      <c r="AL263" s="58"/>
      <c r="AM263" s="58"/>
      <c r="AN263" s="58"/>
      <c r="AO263" s="58" t="s">
        <v>109</v>
      </c>
    </row>
    <row r="264" s="3" customFormat="1" ht="76" customHeight="1" spans="1:41">
      <c r="A264" s="134" t="s">
        <v>1170</v>
      </c>
      <c r="B264" s="58" t="s">
        <v>1171</v>
      </c>
      <c r="C264" s="58" t="s">
        <v>1172</v>
      </c>
      <c r="D264" s="87" t="s">
        <v>403</v>
      </c>
      <c r="E264" s="58" t="s">
        <v>165</v>
      </c>
      <c r="F264" s="58" t="s">
        <v>126</v>
      </c>
      <c r="G264" s="58" t="s">
        <v>184</v>
      </c>
      <c r="H264" s="58" t="s">
        <v>166</v>
      </c>
      <c r="I264" s="58">
        <v>1065</v>
      </c>
      <c r="J264" s="58">
        <v>1065</v>
      </c>
      <c r="K264" s="58">
        <v>1065</v>
      </c>
      <c r="L264" s="58"/>
      <c r="M264" s="58"/>
      <c r="N264" s="58"/>
      <c r="O264" s="58"/>
      <c r="P264" s="58"/>
      <c r="Q264" s="58"/>
      <c r="R264" s="58"/>
      <c r="S264" s="58"/>
      <c r="T264" s="58"/>
      <c r="U264" s="58"/>
      <c r="V264" s="58"/>
      <c r="W264" s="58" t="s">
        <v>108</v>
      </c>
      <c r="X264" s="58" t="s">
        <v>109</v>
      </c>
      <c r="Y264" s="58" t="s">
        <v>128</v>
      </c>
      <c r="Z264" s="58" t="s">
        <v>109</v>
      </c>
      <c r="AA264" s="58" t="s">
        <v>109</v>
      </c>
      <c r="AB264" s="58" t="s">
        <v>128</v>
      </c>
      <c r="AC264" s="58">
        <v>820</v>
      </c>
      <c r="AD264" s="58">
        <v>2870</v>
      </c>
      <c r="AE264" s="58">
        <v>2870</v>
      </c>
      <c r="AF264" s="58" t="s">
        <v>432</v>
      </c>
      <c r="AG264" s="58" t="s">
        <v>1173</v>
      </c>
      <c r="AH264" s="58" t="s">
        <v>328</v>
      </c>
      <c r="AI264" s="58" t="s">
        <v>109</v>
      </c>
      <c r="AJ264" s="58" t="s">
        <v>409</v>
      </c>
      <c r="AK264" s="58"/>
      <c r="AL264" s="58"/>
      <c r="AM264" s="58"/>
      <c r="AN264" s="58"/>
      <c r="AO264" s="58" t="s">
        <v>109</v>
      </c>
    </row>
    <row r="265" s="3" customFormat="1" ht="92" customHeight="1" spans="1:41">
      <c r="A265" s="134" t="s">
        <v>1170</v>
      </c>
      <c r="B265" s="57" t="s">
        <v>1174</v>
      </c>
      <c r="C265" s="58" t="s">
        <v>1175</v>
      </c>
      <c r="D265" s="58" t="s">
        <v>133</v>
      </c>
      <c r="E265" s="58" t="s">
        <v>134</v>
      </c>
      <c r="F265" s="58" t="s">
        <v>126</v>
      </c>
      <c r="G265" s="58" t="s">
        <v>184</v>
      </c>
      <c r="H265" s="58" t="s">
        <v>1176</v>
      </c>
      <c r="I265" s="58">
        <v>1000</v>
      </c>
      <c r="J265" s="58">
        <v>1000</v>
      </c>
      <c r="K265" s="58">
        <v>1000</v>
      </c>
      <c r="L265" s="58"/>
      <c r="M265" s="58"/>
      <c r="N265" s="58"/>
      <c r="O265" s="58"/>
      <c r="P265" s="58"/>
      <c r="Q265" s="58"/>
      <c r="R265" s="58"/>
      <c r="S265" s="58"/>
      <c r="T265" s="58"/>
      <c r="U265" s="58"/>
      <c r="V265" s="58"/>
      <c r="W265" s="58" t="s">
        <v>108</v>
      </c>
      <c r="X265" s="58" t="s">
        <v>109</v>
      </c>
      <c r="Y265" s="58" t="s">
        <v>128</v>
      </c>
      <c r="Z265" s="58" t="s">
        <v>128</v>
      </c>
      <c r="AA265" s="58" t="s">
        <v>128</v>
      </c>
      <c r="AB265" s="58" t="s">
        <v>128</v>
      </c>
      <c r="AC265" s="58">
        <v>737</v>
      </c>
      <c r="AD265" s="58">
        <v>2703</v>
      </c>
      <c r="AE265" s="58">
        <v>2703</v>
      </c>
      <c r="AF265" s="58" t="s">
        <v>1177</v>
      </c>
      <c r="AG265" s="58" t="s">
        <v>1178</v>
      </c>
      <c r="AH265" s="58" t="s">
        <v>328</v>
      </c>
      <c r="AI265" s="58"/>
      <c r="AJ265" s="58"/>
      <c r="AK265" s="58"/>
      <c r="AL265" s="58"/>
      <c r="AM265" s="58"/>
      <c r="AN265" s="58"/>
      <c r="AO265" s="58" t="s">
        <v>109</v>
      </c>
    </row>
    <row r="266" s="3" customFormat="1" ht="92" customHeight="1" spans="1:41">
      <c r="A266" s="134" t="s">
        <v>1170</v>
      </c>
      <c r="B266" s="58" t="s">
        <v>1179</v>
      </c>
      <c r="C266" s="58" t="s">
        <v>1175</v>
      </c>
      <c r="D266" s="58" t="s">
        <v>461</v>
      </c>
      <c r="E266" s="58" t="s">
        <v>473</v>
      </c>
      <c r="F266" s="58" t="s">
        <v>126</v>
      </c>
      <c r="G266" s="58" t="s">
        <v>184</v>
      </c>
      <c r="H266" s="58" t="s">
        <v>1180</v>
      </c>
      <c r="I266" s="58">
        <v>1000</v>
      </c>
      <c r="J266" s="58">
        <v>1000</v>
      </c>
      <c r="K266" s="58">
        <v>1000</v>
      </c>
      <c r="L266" s="58"/>
      <c r="M266" s="58"/>
      <c r="N266" s="58"/>
      <c r="O266" s="58"/>
      <c r="P266" s="58"/>
      <c r="Q266" s="58"/>
      <c r="R266" s="58"/>
      <c r="S266" s="58"/>
      <c r="T266" s="58"/>
      <c r="U266" s="58"/>
      <c r="V266" s="58"/>
      <c r="W266" s="58" t="s">
        <v>108</v>
      </c>
      <c r="X266" s="58" t="s">
        <v>109</v>
      </c>
      <c r="Y266" s="58" t="s">
        <v>128</v>
      </c>
      <c r="Z266" s="58" t="s">
        <v>128</v>
      </c>
      <c r="AA266" s="58" t="s">
        <v>128</v>
      </c>
      <c r="AB266" s="58" t="s">
        <v>128</v>
      </c>
      <c r="AC266" s="58">
        <v>800</v>
      </c>
      <c r="AD266" s="69">
        <f>AC266*3.5</f>
        <v>2800</v>
      </c>
      <c r="AE266" s="69">
        <v>2800</v>
      </c>
      <c r="AF266" s="58" t="s">
        <v>464</v>
      </c>
      <c r="AG266" s="58" t="s">
        <v>1181</v>
      </c>
      <c r="AH266" s="58" t="s">
        <v>328</v>
      </c>
      <c r="AI266" s="58"/>
      <c r="AJ266" s="58"/>
      <c r="AK266" s="58"/>
      <c r="AL266" s="58"/>
      <c r="AM266" s="58"/>
      <c r="AN266" s="58"/>
      <c r="AO266" s="58" t="s">
        <v>109</v>
      </c>
    </row>
    <row r="267" s="3" customFormat="1" ht="92" customHeight="1" spans="1:41">
      <c r="A267" s="134" t="s">
        <v>1170</v>
      </c>
      <c r="B267" s="58" t="s">
        <v>1182</v>
      </c>
      <c r="C267" s="58" t="s">
        <v>1175</v>
      </c>
      <c r="D267" s="58" t="s">
        <v>142</v>
      </c>
      <c r="E267" s="58" t="s">
        <v>143</v>
      </c>
      <c r="F267" s="58" t="s">
        <v>126</v>
      </c>
      <c r="G267" s="58" t="s">
        <v>184</v>
      </c>
      <c r="H267" s="58" t="s">
        <v>1183</v>
      </c>
      <c r="I267" s="58">
        <v>760</v>
      </c>
      <c r="J267" s="58">
        <v>760</v>
      </c>
      <c r="K267" s="58">
        <v>760</v>
      </c>
      <c r="L267" s="58"/>
      <c r="M267" s="58"/>
      <c r="N267" s="58"/>
      <c r="O267" s="58"/>
      <c r="P267" s="58"/>
      <c r="Q267" s="58"/>
      <c r="R267" s="58"/>
      <c r="S267" s="58"/>
      <c r="T267" s="58"/>
      <c r="U267" s="58"/>
      <c r="V267" s="58"/>
      <c r="W267" s="58" t="s">
        <v>108</v>
      </c>
      <c r="X267" s="58" t="s">
        <v>109</v>
      </c>
      <c r="Y267" s="58" t="s">
        <v>128</v>
      </c>
      <c r="Z267" s="58" t="s">
        <v>128</v>
      </c>
      <c r="AA267" s="58" t="s">
        <v>128</v>
      </c>
      <c r="AB267" s="58" t="s">
        <v>128</v>
      </c>
      <c r="AC267" s="58">
        <v>920</v>
      </c>
      <c r="AD267" s="69"/>
      <c r="AE267" s="69"/>
      <c r="AF267" s="58" t="s">
        <v>432</v>
      </c>
      <c r="AG267" s="58" t="s">
        <v>1184</v>
      </c>
      <c r="AH267" s="58" t="s">
        <v>328</v>
      </c>
      <c r="AI267" s="58"/>
      <c r="AJ267" s="58"/>
      <c r="AK267" s="58"/>
      <c r="AL267" s="58"/>
      <c r="AM267" s="58"/>
      <c r="AN267" s="58"/>
      <c r="AO267" s="58" t="s">
        <v>109</v>
      </c>
    </row>
    <row r="268" s="3" customFormat="1" ht="98" customHeight="1" spans="1:41">
      <c r="A268" s="134" t="s">
        <v>1185</v>
      </c>
      <c r="B268" s="58" t="s">
        <v>1186</v>
      </c>
      <c r="C268" s="58" t="s">
        <v>1187</v>
      </c>
      <c r="D268" s="58" t="s">
        <v>461</v>
      </c>
      <c r="E268" s="58" t="s">
        <v>468</v>
      </c>
      <c r="F268" s="58" t="s">
        <v>126</v>
      </c>
      <c r="G268" s="58" t="s">
        <v>184</v>
      </c>
      <c r="H268" s="58" t="s">
        <v>1188</v>
      </c>
      <c r="I268" s="58">
        <v>421</v>
      </c>
      <c r="J268" s="58">
        <v>320.053</v>
      </c>
      <c r="K268" s="58">
        <v>320.053</v>
      </c>
      <c r="L268" s="58"/>
      <c r="M268" s="58"/>
      <c r="N268" s="58"/>
      <c r="O268" s="58"/>
      <c r="P268" s="58"/>
      <c r="Q268" s="58"/>
      <c r="R268" s="58"/>
      <c r="S268" s="58"/>
      <c r="T268" s="58">
        <v>100.947</v>
      </c>
      <c r="U268" s="58"/>
      <c r="V268" s="58"/>
      <c r="W268" s="58" t="s">
        <v>108</v>
      </c>
      <c r="X268" s="58" t="s">
        <v>109</v>
      </c>
      <c r="Y268" s="58" t="s">
        <v>109</v>
      </c>
      <c r="Z268" s="58" t="s">
        <v>128</v>
      </c>
      <c r="AA268" s="58" t="s">
        <v>128</v>
      </c>
      <c r="AB268" s="58" t="s">
        <v>128</v>
      </c>
      <c r="AC268" s="58">
        <v>200</v>
      </c>
      <c r="AD268" s="69">
        <f t="shared" ref="AD268:AD269" si="6">AC268*3.5</f>
        <v>700</v>
      </c>
      <c r="AE268" s="69">
        <v>700</v>
      </c>
      <c r="AF268" s="131" t="s">
        <v>1189</v>
      </c>
      <c r="AG268" s="131" t="s">
        <v>1190</v>
      </c>
      <c r="AH268" s="58" t="s">
        <v>1191</v>
      </c>
      <c r="AI268" s="58"/>
      <c r="AJ268" s="58"/>
      <c r="AK268" s="58"/>
      <c r="AL268" s="58"/>
      <c r="AM268" s="58"/>
      <c r="AN268" s="58"/>
      <c r="AO268" s="58" t="s">
        <v>109</v>
      </c>
    </row>
    <row r="269" s="3" customFormat="1" ht="98" customHeight="1" spans="1:41">
      <c r="A269" s="134" t="s">
        <v>1192</v>
      </c>
      <c r="B269" s="58" t="s">
        <v>1193</v>
      </c>
      <c r="C269" s="59" t="s">
        <v>1194</v>
      </c>
      <c r="D269" s="58" t="s">
        <v>461</v>
      </c>
      <c r="E269" s="58" t="s">
        <v>761</v>
      </c>
      <c r="F269" s="58" t="s">
        <v>126</v>
      </c>
      <c r="G269" s="58" t="s">
        <v>184</v>
      </c>
      <c r="H269" s="58" t="s">
        <v>1188</v>
      </c>
      <c r="I269" s="58">
        <v>120</v>
      </c>
      <c r="J269" s="58">
        <v>120</v>
      </c>
      <c r="K269" s="58">
        <v>120</v>
      </c>
      <c r="L269" s="58"/>
      <c r="M269" s="58"/>
      <c r="N269" s="58"/>
      <c r="O269" s="58"/>
      <c r="P269" s="58"/>
      <c r="Q269" s="58"/>
      <c r="R269" s="58"/>
      <c r="S269" s="58"/>
      <c r="T269" s="58"/>
      <c r="U269" s="58"/>
      <c r="V269" s="58"/>
      <c r="W269" s="58" t="s">
        <v>108</v>
      </c>
      <c r="X269" s="58" t="s">
        <v>109</v>
      </c>
      <c r="Y269" s="58" t="s">
        <v>109</v>
      </c>
      <c r="Z269" s="58" t="s">
        <v>128</v>
      </c>
      <c r="AA269" s="58" t="s">
        <v>128</v>
      </c>
      <c r="AB269" s="58" t="s">
        <v>128</v>
      </c>
      <c r="AC269" s="58">
        <v>200</v>
      </c>
      <c r="AD269" s="69">
        <f>AC269*3.5</f>
        <v>700</v>
      </c>
      <c r="AE269" s="69">
        <v>700</v>
      </c>
      <c r="AF269" s="58" t="s">
        <v>464</v>
      </c>
      <c r="AG269" s="58" t="s">
        <v>1195</v>
      </c>
      <c r="AH269" s="58" t="s">
        <v>328</v>
      </c>
      <c r="AI269" s="58"/>
      <c r="AJ269" s="58"/>
      <c r="AK269" s="58"/>
      <c r="AL269" s="58"/>
      <c r="AM269" s="58"/>
      <c r="AN269" s="58"/>
      <c r="AO269" s="58" t="s">
        <v>109</v>
      </c>
    </row>
    <row r="270" s="3" customFormat="1" ht="59" customHeight="1" spans="1:41">
      <c r="A270" s="134" t="s">
        <v>1196</v>
      </c>
      <c r="B270" s="58" t="s">
        <v>1197</v>
      </c>
      <c r="C270" s="58" t="s">
        <v>1198</v>
      </c>
      <c r="D270" s="58" t="s">
        <v>142</v>
      </c>
      <c r="E270" s="58" t="s">
        <v>878</v>
      </c>
      <c r="F270" s="58" t="s">
        <v>126</v>
      </c>
      <c r="G270" s="58" t="s">
        <v>184</v>
      </c>
      <c r="H270" s="58" t="s">
        <v>879</v>
      </c>
      <c r="I270" s="58">
        <f>J:J+O:O+P:P+Q:Q+R:R+S:S+T:T+U:U+V:V</f>
        <v>35</v>
      </c>
      <c r="J270" s="58">
        <v>35</v>
      </c>
      <c r="K270" s="58"/>
      <c r="L270" s="58">
        <v>35</v>
      </c>
      <c r="M270" s="67"/>
      <c r="N270" s="58"/>
      <c r="O270" s="58"/>
      <c r="P270" s="58"/>
      <c r="Q270" s="58"/>
      <c r="R270" s="58"/>
      <c r="S270" s="58"/>
      <c r="T270" s="58"/>
      <c r="U270" s="58"/>
      <c r="V270" s="58"/>
      <c r="W270" s="58" t="s">
        <v>108</v>
      </c>
      <c r="X270" s="58" t="s">
        <v>109</v>
      </c>
      <c r="Y270" s="58" t="s">
        <v>128</v>
      </c>
      <c r="Z270" s="58" t="s">
        <v>109</v>
      </c>
      <c r="AA270" s="58" t="s">
        <v>109</v>
      </c>
      <c r="AB270" s="58" t="s">
        <v>128</v>
      </c>
      <c r="AC270" s="58">
        <v>111</v>
      </c>
      <c r="AD270" s="58">
        <v>375</v>
      </c>
      <c r="AE270" s="58">
        <v>375</v>
      </c>
      <c r="AF270" s="131" t="s">
        <v>178</v>
      </c>
      <c r="AG270" s="58" t="s">
        <v>150</v>
      </c>
      <c r="AH270" s="58" t="s">
        <v>1199</v>
      </c>
      <c r="AI270" s="58"/>
      <c r="AJ270" s="58"/>
      <c r="AK270" s="58"/>
      <c r="AL270" s="58"/>
      <c r="AM270" s="58"/>
      <c r="AN270" s="58"/>
      <c r="AO270" s="58" t="s">
        <v>109</v>
      </c>
    </row>
    <row r="271" s="3" customFormat="1" ht="39" customHeight="1" spans="1:41">
      <c r="A271" s="134" t="s">
        <v>20</v>
      </c>
      <c r="B271" s="58"/>
      <c r="C271" s="58"/>
      <c r="D271" s="58"/>
      <c r="E271" s="58"/>
      <c r="F271" s="58"/>
      <c r="G271" s="58"/>
      <c r="H271" s="58"/>
      <c r="I271" s="58">
        <f>SUM(I272:I274)</f>
        <v>58.2</v>
      </c>
      <c r="J271" s="58">
        <f t="shared" ref="J271:V271" si="7">SUM(J272:J274)</f>
        <v>8.2</v>
      </c>
      <c r="K271" s="58">
        <f>SUM(K272:K274)</f>
        <v>0</v>
      </c>
      <c r="L271" s="58">
        <f>SUM(L272:L274)</f>
        <v>0</v>
      </c>
      <c r="M271" s="58">
        <f>SUM(M272:M274)</f>
        <v>0</v>
      </c>
      <c r="N271" s="58">
        <f>SUM(N272:N274)</f>
        <v>8.2</v>
      </c>
      <c r="O271" s="58">
        <f>SUM(O272:O274)</f>
        <v>0</v>
      </c>
      <c r="P271" s="58">
        <f>SUM(P272:P274)</f>
        <v>0</v>
      </c>
      <c r="Q271" s="58">
        <f>SUM(Q272:Q274)</f>
        <v>0</v>
      </c>
      <c r="R271" s="58">
        <f>SUM(R272:R274)</f>
        <v>0</v>
      </c>
      <c r="S271" s="58">
        <f>SUM(S272:S274)</f>
        <v>0</v>
      </c>
      <c r="T271" s="58">
        <f>SUM(T272:T274)</f>
        <v>50</v>
      </c>
      <c r="U271" s="58">
        <f>SUM(U272:U274)</f>
        <v>0</v>
      </c>
      <c r="V271" s="58">
        <f>SUM(V272:V274)</f>
        <v>0</v>
      </c>
      <c r="W271" s="58"/>
      <c r="X271" s="58"/>
      <c r="Y271" s="58"/>
      <c r="Z271" s="58"/>
      <c r="AA271" s="58"/>
      <c r="AB271" s="58"/>
      <c r="AC271" s="58"/>
      <c r="AD271" s="58"/>
      <c r="AE271" s="58"/>
      <c r="AF271" s="58"/>
      <c r="AG271" s="58"/>
      <c r="AH271" s="58"/>
      <c r="AI271" s="58"/>
      <c r="AJ271" s="58"/>
      <c r="AK271" s="58"/>
      <c r="AL271" s="58"/>
      <c r="AM271" s="58"/>
      <c r="AN271" s="58"/>
      <c r="AO271" s="58"/>
    </row>
    <row r="272" s="3" customFormat="1" ht="65" customHeight="1" spans="1:41">
      <c r="A272" s="134"/>
      <c r="B272" s="58" t="s">
        <v>1200</v>
      </c>
      <c r="C272" s="58" t="s">
        <v>1201</v>
      </c>
      <c r="D272" s="58" t="s">
        <v>1202</v>
      </c>
      <c r="E272" s="58" t="s">
        <v>1203</v>
      </c>
      <c r="F272" s="58" t="s">
        <v>126</v>
      </c>
      <c r="G272" s="58" t="s">
        <v>1204</v>
      </c>
      <c r="H272" s="58" t="s">
        <v>1205</v>
      </c>
      <c r="I272" s="58">
        <v>8.2</v>
      </c>
      <c r="J272" s="58">
        <v>8.2</v>
      </c>
      <c r="K272" s="58"/>
      <c r="L272" s="58"/>
      <c r="M272" s="58"/>
      <c r="N272" s="58">
        <v>8.2</v>
      </c>
      <c r="O272" s="58"/>
      <c r="P272" s="58"/>
      <c r="Q272" s="58"/>
      <c r="R272" s="58"/>
      <c r="S272" s="58"/>
      <c r="T272" s="58"/>
      <c r="U272" s="58"/>
      <c r="V272" s="58"/>
      <c r="W272" s="58" t="s">
        <v>108</v>
      </c>
      <c r="X272" s="58" t="s">
        <v>109</v>
      </c>
      <c r="Y272" s="58" t="s">
        <v>109</v>
      </c>
      <c r="Z272" s="58" t="s">
        <v>128</v>
      </c>
      <c r="AA272" s="58" t="s">
        <v>128</v>
      </c>
      <c r="AB272" s="58" t="s">
        <v>128</v>
      </c>
      <c r="AC272" s="58">
        <v>10</v>
      </c>
      <c r="AD272" s="58">
        <v>38</v>
      </c>
      <c r="AE272" s="58">
        <v>38</v>
      </c>
      <c r="AF272" s="58" t="s">
        <v>1206</v>
      </c>
      <c r="AG272" s="58" t="s">
        <v>1207</v>
      </c>
      <c r="AH272" s="58" t="s">
        <v>1208</v>
      </c>
      <c r="AI272" s="58"/>
      <c r="AJ272" s="58"/>
      <c r="AK272" s="58"/>
      <c r="AL272" s="58"/>
      <c r="AM272" s="58"/>
      <c r="AN272" s="58"/>
      <c r="AO272" s="58" t="s">
        <v>109</v>
      </c>
    </row>
    <row r="273" s="3" customFormat="1" ht="73" customHeight="1" spans="1:41">
      <c r="A273" s="57"/>
      <c r="B273" s="58" t="s">
        <v>1209</v>
      </c>
      <c r="C273" s="58" t="s">
        <v>1210</v>
      </c>
      <c r="D273" s="58" t="s">
        <v>182</v>
      </c>
      <c r="E273" s="58" t="s">
        <v>1211</v>
      </c>
      <c r="F273" s="58">
        <v>2019</v>
      </c>
      <c r="G273" s="58" t="s">
        <v>184</v>
      </c>
      <c r="H273" s="58" t="s">
        <v>1212</v>
      </c>
      <c r="I273" s="58">
        <f>J273+O273+P273+Q273+R273+S273+T273+U273+V273</f>
        <v>30</v>
      </c>
      <c r="J273" s="58"/>
      <c r="K273" s="58"/>
      <c r="L273" s="58"/>
      <c r="M273" s="58"/>
      <c r="N273" s="58"/>
      <c r="O273" s="58"/>
      <c r="P273" s="58"/>
      <c r="Q273" s="58"/>
      <c r="R273" s="58"/>
      <c r="S273" s="58"/>
      <c r="T273" s="58">
        <v>30</v>
      </c>
      <c r="U273" s="58"/>
      <c r="V273" s="58"/>
      <c r="W273" s="58" t="s">
        <v>108</v>
      </c>
      <c r="X273" s="58" t="s">
        <v>109</v>
      </c>
      <c r="Y273" s="58" t="s">
        <v>128</v>
      </c>
      <c r="Z273" s="58" t="s">
        <v>109</v>
      </c>
      <c r="AA273" s="58" t="s">
        <v>109</v>
      </c>
      <c r="AB273" s="58" t="s">
        <v>128</v>
      </c>
      <c r="AC273" s="58">
        <v>80</v>
      </c>
      <c r="AD273" s="58">
        <v>236</v>
      </c>
      <c r="AE273" s="58">
        <v>236</v>
      </c>
      <c r="AF273" s="58" t="s">
        <v>178</v>
      </c>
      <c r="AG273" s="58" t="s">
        <v>1213</v>
      </c>
      <c r="AH273" s="58" t="s">
        <v>322</v>
      </c>
      <c r="AI273" s="58"/>
      <c r="AJ273" s="58"/>
      <c r="AK273" s="58"/>
      <c r="AL273" s="58"/>
      <c r="AM273" s="58"/>
      <c r="AN273" s="58"/>
      <c r="AO273" s="58" t="s">
        <v>109</v>
      </c>
    </row>
    <row r="274" s="3" customFormat="1" ht="85.5" spans="1:41">
      <c r="A274" s="57"/>
      <c r="B274" s="58" t="s">
        <v>1214</v>
      </c>
      <c r="C274" s="58" t="s">
        <v>1215</v>
      </c>
      <c r="D274" s="58" t="s">
        <v>182</v>
      </c>
      <c r="E274" s="58" t="s">
        <v>182</v>
      </c>
      <c r="F274" s="58">
        <v>2019</v>
      </c>
      <c r="G274" s="58" t="s">
        <v>184</v>
      </c>
      <c r="H274" s="58" t="s">
        <v>230</v>
      </c>
      <c r="I274" s="58">
        <f>J274+O274+P274+Q274+R274+S274+T274+U274+V274</f>
        <v>20</v>
      </c>
      <c r="J274" s="58"/>
      <c r="K274" s="58"/>
      <c r="L274" s="58"/>
      <c r="M274" s="58"/>
      <c r="N274" s="58"/>
      <c r="O274" s="58"/>
      <c r="P274" s="58"/>
      <c r="Q274" s="58"/>
      <c r="R274" s="58"/>
      <c r="S274" s="58"/>
      <c r="T274" s="58">
        <v>20</v>
      </c>
      <c r="U274" s="58"/>
      <c r="V274" s="58"/>
      <c r="W274" s="58" t="s">
        <v>108</v>
      </c>
      <c r="X274" s="58" t="s">
        <v>109</v>
      </c>
      <c r="Y274" s="58" t="s">
        <v>128</v>
      </c>
      <c r="Z274" s="58" t="s">
        <v>109</v>
      </c>
      <c r="AA274" s="58" t="s">
        <v>109</v>
      </c>
      <c r="AB274" s="58" t="s">
        <v>128</v>
      </c>
      <c r="AC274" s="58">
        <v>920</v>
      </c>
      <c r="AD274" s="58">
        <v>2500</v>
      </c>
      <c r="AE274" s="58">
        <v>11250</v>
      </c>
      <c r="AF274" s="58" t="s">
        <v>1216</v>
      </c>
      <c r="AG274" s="58" t="s">
        <v>1217</v>
      </c>
      <c r="AH274" s="58" t="s">
        <v>322</v>
      </c>
      <c r="AI274" s="58"/>
      <c r="AJ274" s="58"/>
      <c r="AK274" s="58"/>
      <c r="AL274" s="58"/>
      <c r="AM274" s="58"/>
      <c r="AN274" s="58"/>
      <c r="AO274" s="58" t="s">
        <v>109</v>
      </c>
    </row>
    <row r="275" s="3" customFormat="1" ht="43" customHeight="1" spans="1:41">
      <c r="A275" s="134" t="s">
        <v>21</v>
      </c>
      <c r="B275" s="113"/>
      <c r="C275" s="113"/>
      <c r="D275" s="113"/>
      <c r="E275" s="113"/>
      <c r="F275" s="113"/>
      <c r="G275" s="113"/>
      <c r="H275" s="113"/>
      <c r="I275" s="113">
        <f>SUM(I276:I290)</f>
        <v>978.4777</v>
      </c>
      <c r="J275" s="113">
        <f t="shared" ref="J275:V275" si="8">SUM(J276:J290)</f>
        <v>558.4777</v>
      </c>
      <c r="K275" s="113">
        <f>SUM(K276:K290)</f>
        <v>558.4777</v>
      </c>
      <c r="L275" s="113">
        <f>SUM(L276:L290)</f>
        <v>0</v>
      </c>
      <c r="M275" s="113">
        <f>SUM(M276:M290)</f>
        <v>0</v>
      </c>
      <c r="N275" s="113">
        <f>SUM(N276:N290)</f>
        <v>0</v>
      </c>
      <c r="O275" s="113">
        <f>SUM(O276:O290)</f>
        <v>280</v>
      </c>
      <c r="P275" s="113">
        <f>SUM(P276:P290)</f>
        <v>0</v>
      </c>
      <c r="Q275" s="113">
        <f>SUM(Q276:Q290)</f>
        <v>0</v>
      </c>
      <c r="R275" s="113">
        <f>SUM(R276:R290)</f>
        <v>0</v>
      </c>
      <c r="S275" s="113">
        <f>SUM(S276:S290)</f>
        <v>30</v>
      </c>
      <c r="T275" s="113">
        <f>SUM(T276:T290)</f>
        <v>0</v>
      </c>
      <c r="U275" s="113">
        <f>SUM(U276:U290)</f>
        <v>0</v>
      </c>
      <c r="V275" s="113">
        <f>SUM(V276:V290)</f>
        <v>110</v>
      </c>
      <c r="W275" s="113"/>
      <c r="X275" s="113"/>
      <c r="Y275" s="113"/>
      <c r="Z275" s="113"/>
      <c r="AA275" s="113"/>
      <c r="AB275" s="113"/>
      <c r="AC275" s="113"/>
      <c r="AD275" s="113"/>
      <c r="AE275" s="113"/>
      <c r="AF275" s="113"/>
      <c r="AG275" s="113"/>
      <c r="AH275" s="113"/>
      <c r="AI275" s="113"/>
      <c r="AJ275" s="113"/>
      <c r="AK275" s="113"/>
      <c r="AL275" s="113"/>
      <c r="AM275" s="113"/>
      <c r="AN275" s="113"/>
      <c r="AO275" s="113"/>
    </row>
    <row r="276" s="3" customFormat="1" ht="75" customHeight="1" spans="1:41">
      <c r="A276" s="134"/>
      <c r="B276" s="58" t="s">
        <v>1218</v>
      </c>
      <c r="C276" s="59" t="s">
        <v>1219</v>
      </c>
      <c r="D276" s="58" t="s">
        <v>551</v>
      </c>
      <c r="E276" s="58" t="s">
        <v>558</v>
      </c>
      <c r="F276" s="58" t="s">
        <v>126</v>
      </c>
      <c r="G276" s="58" t="s">
        <v>135</v>
      </c>
      <c r="H276" s="58" t="s">
        <v>1220</v>
      </c>
      <c r="I276" s="69">
        <v>140</v>
      </c>
      <c r="J276" s="69"/>
      <c r="K276" s="69"/>
      <c r="L276" s="69"/>
      <c r="M276" s="69"/>
      <c r="N276" s="69"/>
      <c r="O276" s="69"/>
      <c r="P276" s="69"/>
      <c r="Q276" s="69"/>
      <c r="R276" s="69"/>
      <c r="S276" s="69">
        <v>30</v>
      </c>
      <c r="T276" s="69"/>
      <c r="U276" s="69"/>
      <c r="V276" s="69">
        <v>110</v>
      </c>
      <c r="W276" s="69" t="s">
        <v>108</v>
      </c>
      <c r="X276" s="69" t="s">
        <v>109</v>
      </c>
      <c r="Y276" s="69" t="s">
        <v>128</v>
      </c>
      <c r="Z276" s="69" t="s">
        <v>109</v>
      </c>
      <c r="AA276" s="69" t="s">
        <v>109</v>
      </c>
      <c r="AB276" s="69" t="s">
        <v>128</v>
      </c>
      <c r="AC276" s="69">
        <v>118</v>
      </c>
      <c r="AD276" s="69">
        <v>412</v>
      </c>
      <c r="AE276" s="69">
        <v>412</v>
      </c>
      <c r="AF276" s="58" t="s">
        <v>178</v>
      </c>
      <c r="AG276" s="58" t="s">
        <v>352</v>
      </c>
      <c r="AH276" s="58" t="s">
        <v>139</v>
      </c>
      <c r="AI276" s="58" t="s">
        <v>128</v>
      </c>
      <c r="AJ276" s="58"/>
      <c r="AK276" s="58"/>
      <c r="AL276" s="58"/>
      <c r="AM276" s="58"/>
      <c r="AN276" s="58"/>
      <c r="AO276" s="58" t="s">
        <v>128</v>
      </c>
    </row>
    <row r="277" s="3" customFormat="1" ht="70" customHeight="1" spans="1:41">
      <c r="A277" s="135"/>
      <c r="B277" s="136" t="s">
        <v>1221</v>
      </c>
      <c r="C277" s="137" t="s">
        <v>1222</v>
      </c>
      <c r="D277" s="81" t="s">
        <v>1223</v>
      </c>
      <c r="E277" s="81" t="s">
        <v>241</v>
      </c>
      <c r="F277" s="58" t="s">
        <v>126</v>
      </c>
      <c r="G277" s="81" t="s">
        <v>184</v>
      </c>
      <c r="H277" s="81" t="s">
        <v>242</v>
      </c>
      <c r="I277" s="153">
        <v>187.829</v>
      </c>
      <c r="J277" s="153">
        <v>187.829</v>
      </c>
      <c r="K277" s="153">
        <v>187.829</v>
      </c>
      <c r="L277" s="154"/>
      <c r="M277" s="154"/>
      <c r="N277" s="154"/>
      <c r="O277" s="154"/>
      <c r="P277" s="154"/>
      <c r="Q277" s="154"/>
      <c r="R277" s="154"/>
      <c r="S277" s="154"/>
      <c r="T277" s="154"/>
      <c r="U277" s="154"/>
      <c r="V277" s="154"/>
      <c r="W277" s="154" t="s">
        <v>108</v>
      </c>
      <c r="X277" s="154" t="s">
        <v>109</v>
      </c>
      <c r="Y277" s="154" t="s">
        <v>128</v>
      </c>
      <c r="Z277" s="154" t="s">
        <v>128</v>
      </c>
      <c r="AA277" s="154" t="s">
        <v>109</v>
      </c>
      <c r="AB277" s="154" t="s">
        <v>128</v>
      </c>
      <c r="AC277" s="81">
        <v>199</v>
      </c>
      <c r="AD277" s="81">
        <v>543</v>
      </c>
      <c r="AE277" s="81">
        <v>543</v>
      </c>
      <c r="AF277" s="170" t="s">
        <v>178</v>
      </c>
      <c r="AG277" s="81" t="s">
        <v>1224</v>
      </c>
      <c r="AH277" s="81" t="s">
        <v>1225</v>
      </c>
      <c r="AI277" s="81"/>
      <c r="AJ277" s="81"/>
      <c r="AK277" s="81"/>
      <c r="AL277" s="81"/>
      <c r="AM277" s="81"/>
      <c r="AN277" s="81"/>
      <c r="AO277" s="81" t="s">
        <v>109</v>
      </c>
    </row>
    <row r="278" s="3" customFormat="1" ht="70" customHeight="1" spans="1:41">
      <c r="A278" s="135"/>
      <c r="B278" s="81" t="s">
        <v>1226</v>
      </c>
      <c r="C278" s="66" t="s">
        <v>1227</v>
      </c>
      <c r="D278" s="81" t="s">
        <v>293</v>
      </c>
      <c r="E278" s="81" t="s">
        <v>314</v>
      </c>
      <c r="F278" s="81" t="s">
        <v>126</v>
      </c>
      <c r="G278" s="81" t="s">
        <v>184</v>
      </c>
      <c r="H278" s="81" t="s">
        <v>1228</v>
      </c>
      <c r="I278" s="155">
        <v>10.86</v>
      </c>
      <c r="J278" s="155">
        <v>10.86</v>
      </c>
      <c r="K278" s="155">
        <v>10.86</v>
      </c>
      <c r="L278" s="154"/>
      <c r="M278" s="154"/>
      <c r="N278" s="154"/>
      <c r="O278" s="154"/>
      <c r="P278" s="154"/>
      <c r="Q278" s="154"/>
      <c r="R278" s="154"/>
      <c r="S278" s="154"/>
      <c r="T278" s="154"/>
      <c r="U278" s="154"/>
      <c r="V278" s="154"/>
      <c r="W278" s="154" t="s">
        <v>108</v>
      </c>
      <c r="X278" s="154" t="s">
        <v>109</v>
      </c>
      <c r="Y278" s="154" t="s">
        <v>128</v>
      </c>
      <c r="Z278" s="154" t="s">
        <v>109</v>
      </c>
      <c r="AA278" s="154" t="s">
        <v>109</v>
      </c>
      <c r="AB278" s="154" t="s">
        <v>128</v>
      </c>
      <c r="AC278" s="154">
        <v>5</v>
      </c>
      <c r="AD278" s="154">
        <v>24</v>
      </c>
      <c r="AE278" s="154">
        <v>24</v>
      </c>
      <c r="AF278" s="81" t="s">
        <v>178</v>
      </c>
      <c r="AG278" s="81" t="s">
        <v>1229</v>
      </c>
      <c r="AH278" s="81" t="s">
        <v>1225</v>
      </c>
      <c r="AI278" s="81"/>
      <c r="AJ278" s="172"/>
      <c r="AK278" s="172"/>
      <c r="AL278" s="172"/>
      <c r="AM278" s="172"/>
      <c r="AN278" s="172"/>
      <c r="AO278" s="81"/>
    </row>
    <row r="279" s="29" customFormat="1" ht="100" customHeight="1" spans="1:35">
      <c r="A279" s="134"/>
      <c r="B279" s="138" t="s">
        <v>1230</v>
      </c>
      <c r="C279" s="79" t="s">
        <v>1231</v>
      </c>
      <c r="D279" s="79" t="s">
        <v>133</v>
      </c>
      <c r="E279" s="79" t="s">
        <v>375</v>
      </c>
      <c r="F279" s="79" t="s">
        <v>126</v>
      </c>
      <c r="G279" s="79" t="s">
        <v>184</v>
      </c>
      <c r="H279" s="79" t="s">
        <v>376</v>
      </c>
      <c r="I279" s="79">
        <v>61</v>
      </c>
      <c r="J279" s="79">
        <v>1</v>
      </c>
      <c r="K279" s="79">
        <v>1</v>
      </c>
      <c r="L279" s="79"/>
      <c r="M279" s="79"/>
      <c r="N279" s="79"/>
      <c r="O279" s="79">
        <v>60</v>
      </c>
      <c r="P279" s="79"/>
      <c r="Q279" s="79"/>
      <c r="R279" s="79"/>
      <c r="S279" s="79"/>
      <c r="T279" s="79"/>
      <c r="U279" s="79"/>
      <c r="V279" s="79"/>
      <c r="W279" s="58" t="s">
        <v>108</v>
      </c>
      <c r="X279" s="58" t="s">
        <v>109</v>
      </c>
      <c r="Y279" s="58" t="s">
        <v>109</v>
      </c>
      <c r="Z279" s="58" t="s">
        <v>109</v>
      </c>
      <c r="AA279" s="58" t="s">
        <v>109</v>
      </c>
      <c r="AB279" s="58" t="s">
        <v>128</v>
      </c>
      <c r="AC279" s="79">
        <v>47</v>
      </c>
      <c r="AD279" s="79">
        <v>180</v>
      </c>
      <c r="AE279" s="79">
        <v>180</v>
      </c>
      <c r="AF279" s="79" t="s">
        <v>178</v>
      </c>
      <c r="AG279" s="79" t="s">
        <v>1232</v>
      </c>
      <c r="AH279" s="79" t="s">
        <v>1233</v>
      </c>
      <c r="AI279" s="79" t="s">
        <v>109</v>
      </c>
    </row>
    <row r="280" s="30" customFormat="1" ht="100" customHeight="1" spans="1:16383">
      <c r="A280" s="139"/>
      <c r="B280" s="58" t="s">
        <v>1234</v>
      </c>
      <c r="C280" s="140" t="s">
        <v>1235</v>
      </c>
      <c r="D280" s="141" t="s">
        <v>403</v>
      </c>
      <c r="E280" s="141" t="s">
        <v>438</v>
      </c>
      <c r="F280" s="141" t="s">
        <v>126</v>
      </c>
      <c r="G280" s="141" t="s">
        <v>184</v>
      </c>
      <c r="H280" s="141" t="s">
        <v>439</v>
      </c>
      <c r="I280" s="156">
        <v>0.376</v>
      </c>
      <c r="J280" s="156">
        <v>0.376</v>
      </c>
      <c r="K280" s="156">
        <v>0.376</v>
      </c>
      <c r="L280" s="156"/>
      <c r="M280" s="156"/>
      <c r="N280" s="156"/>
      <c r="O280" s="157"/>
      <c r="P280" s="157"/>
      <c r="Q280" s="157"/>
      <c r="R280" s="157"/>
      <c r="S280" s="157"/>
      <c r="T280" s="157"/>
      <c r="U280" s="157"/>
      <c r="V280" s="157"/>
      <c r="W280" s="157" t="s">
        <v>108</v>
      </c>
      <c r="X280" s="157" t="s">
        <v>109</v>
      </c>
      <c r="Y280" s="157" t="s">
        <v>128</v>
      </c>
      <c r="Z280" s="157" t="s">
        <v>109</v>
      </c>
      <c r="AA280" s="157" t="s">
        <v>109</v>
      </c>
      <c r="AB280" s="157" t="s">
        <v>128</v>
      </c>
      <c r="AC280" s="157">
        <v>45</v>
      </c>
      <c r="AD280" s="157">
        <v>45</v>
      </c>
      <c r="AE280" s="157">
        <v>45</v>
      </c>
      <c r="AF280" s="141" t="s">
        <v>178</v>
      </c>
      <c r="AG280" s="141" t="s">
        <v>352</v>
      </c>
      <c r="AH280" s="141" t="s">
        <v>1225</v>
      </c>
      <c r="AI280" s="141" t="s">
        <v>109</v>
      </c>
      <c r="XEX280" s="29"/>
      <c r="XEY280" s="29"/>
      <c r="XEZ280" s="29"/>
      <c r="XFA280" s="29"/>
      <c r="XFB280" s="29"/>
      <c r="XFC280" s="29"/>
    </row>
    <row r="281" s="31" customFormat="1" ht="49" customHeight="1" spans="1:42">
      <c r="A281" s="88"/>
      <c r="B281" s="89" t="s">
        <v>1236</v>
      </c>
      <c r="C281" s="89" t="s">
        <v>1237</v>
      </c>
      <c r="D281" s="89" t="s">
        <v>461</v>
      </c>
      <c r="E281" s="89" t="s">
        <v>761</v>
      </c>
      <c r="F281" s="89" t="s">
        <v>126</v>
      </c>
      <c r="G281" s="89" t="s">
        <v>184</v>
      </c>
      <c r="H281" s="89" t="s">
        <v>762</v>
      </c>
      <c r="I281" s="158">
        <v>355</v>
      </c>
      <c r="J281" s="158">
        <v>135</v>
      </c>
      <c r="K281" s="159">
        <v>135</v>
      </c>
      <c r="L281" s="160"/>
      <c r="M281" s="160"/>
      <c r="N281" s="160"/>
      <c r="O281" s="161">
        <v>220</v>
      </c>
      <c r="P281" s="162"/>
      <c r="Q281" s="162"/>
      <c r="R281" s="162"/>
      <c r="S281" s="162"/>
      <c r="T281" s="162"/>
      <c r="U281" s="162"/>
      <c r="V281" s="162"/>
      <c r="W281" s="105" t="s">
        <v>108</v>
      </c>
      <c r="X281" s="89" t="s">
        <v>109</v>
      </c>
      <c r="Y281" s="89" t="s">
        <v>128</v>
      </c>
      <c r="Z281" s="89" t="s">
        <v>128</v>
      </c>
      <c r="AA281" s="89" t="s">
        <v>109</v>
      </c>
      <c r="AB281" s="89" t="s">
        <v>128</v>
      </c>
      <c r="AC281" s="89">
        <v>159</v>
      </c>
      <c r="AD281" s="89">
        <v>451</v>
      </c>
      <c r="AE281" s="162">
        <v>451</v>
      </c>
      <c r="AF281" s="89" t="s">
        <v>464</v>
      </c>
      <c r="AG281" s="100" t="s">
        <v>1238</v>
      </c>
      <c r="AH281" s="173" t="s">
        <v>1239</v>
      </c>
      <c r="AI281" s="162"/>
      <c r="AJ281" s="162"/>
      <c r="AK281" s="162"/>
      <c r="AL281" s="162"/>
      <c r="AM281" s="162"/>
      <c r="AN281" s="174"/>
      <c r="AO281" s="162"/>
      <c r="AP281" s="162"/>
    </row>
    <row r="282" s="31" customFormat="1" ht="52" customHeight="1" spans="1:42">
      <c r="A282" s="88"/>
      <c r="B282" s="89" t="s">
        <v>1240</v>
      </c>
      <c r="C282" s="89" t="s">
        <v>1241</v>
      </c>
      <c r="D282" s="89" t="s">
        <v>461</v>
      </c>
      <c r="E282" s="142" t="s">
        <v>766</v>
      </c>
      <c r="F282" s="89" t="s">
        <v>126</v>
      </c>
      <c r="G282" s="89" t="s">
        <v>184</v>
      </c>
      <c r="H282" s="89" t="s">
        <v>767</v>
      </c>
      <c r="I282" s="160">
        <v>16.948</v>
      </c>
      <c r="J282" s="160">
        <v>16.948</v>
      </c>
      <c r="K282" s="160">
        <v>16.948</v>
      </c>
      <c r="L282" s="160"/>
      <c r="M282" s="160"/>
      <c r="N282" s="160"/>
      <c r="O282" s="162"/>
      <c r="P282" s="162"/>
      <c r="Q282" s="162"/>
      <c r="R282" s="162"/>
      <c r="S282" s="162"/>
      <c r="T282" s="162"/>
      <c r="U282" s="162"/>
      <c r="V282" s="162"/>
      <c r="W282" s="105" t="s">
        <v>108</v>
      </c>
      <c r="X282" s="89" t="s">
        <v>109</v>
      </c>
      <c r="Y282" s="89" t="s">
        <v>128</v>
      </c>
      <c r="Z282" s="89" t="s">
        <v>128</v>
      </c>
      <c r="AA282" s="89" t="s">
        <v>109</v>
      </c>
      <c r="AB282" s="89" t="s">
        <v>128</v>
      </c>
      <c r="AC282" s="89">
        <v>8</v>
      </c>
      <c r="AD282" s="162">
        <v>24</v>
      </c>
      <c r="AE282" s="162">
        <v>24</v>
      </c>
      <c r="AF282" s="171" t="s">
        <v>464</v>
      </c>
      <c r="AG282" s="100" t="s">
        <v>1238</v>
      </c>
      <c r="AH282" s="173" t="s">
        <v>1242</v>
      </c>
      <c r="AI282" s="162"/>
      <c r="AJ282" s="162"/>
      <c r="AK282" s="162"/>
      <c r="AL282" s="162"/>
      <c r="AM282" s="162"/>
      <c r="AN282" s="174"/>
      <c r="AO282" s="162"/>
      <c r="AP282" s="162"/>
    </row>
    <row r="283" s="31" customFormat="1" ht="47" customHeight="1" spans="1:42">
      <c r="A283" s="88"/>
      <c r="B283" s="89" t="s">
        <v>1243</v>
      </c>
      <c r="C283" s="89" t="s">
        <v>1244</v>
      </c>
      <c r="D283" s="89" t="s">
        <v>461</v>
      </c>
      <c r="E283" s="142" t="s">
        <v>473</v>
      </c>
      <c r="F283" s="89" t="s">
        <v>126</v>
      </c>
      <c r="G283" s="89" t="s">
        <v>184</v>
      </c>
      <c r="H283" s="89" t="s">
        <v>474</v>
      </c>
      <c r="I283" s="160">
        <v>32.89</v>
      </c>
      <c r="J283" s="160">
        <v>32.89</v>
      </c>
      <c r="K283" s="160">
        <v>32.89</v>
      </c>
      <c r="L283" s="160"/>
      <c r="M283" s="160"/>
      <c r="N283" s="160"/>
      <c r="O283" s="162"/>
      <c r="P283" s="162"/>
      <c r="Q283" s="162"/>
      <c r="R283" s="162"/>
      <c r="S283" s="162"/>
      <c r="T283" s="162"/>
      <c r="U283" s="162"/>
      <c r="V283" s="162"/>
      <c r="W283" s="105" t="s">
        <v>108</v>
      </c>
      <c r="X283" s="89" t="s">
        <v>109</v>
      </c>
      <c r="Y283" s="89" t="s">
        <v>128</v>
      </c>
      <c r="Z283" s="89" t="s">
        <v>128</v>
      </c>
      <c r="AA283" s="89" t="s">
        <v>109</v>
      </c>
      <c r="AB283" s="89" t="s">
        <v>128</v>
      </c>
      <c r="AC283" s="89">
        <v>11</v>
      </c>
      <c r="AD283" s="162">
        <v>33</v>
      </c>
      <c r="AE283" s="162">
        <v>33</v>
      </c>
      <c r="AF283" s="171" t="s">
        <v>464</v>
      </c>
      <c r="AG283" s="100" t="s">
        <v>1238</v>
      </c>
      <c r="AH283" s="173" t="s">
        <v>1242</v>
      </c>
      <c r="AI283" s="162"/>
      <c r="AJ283" s="162"/>
      <c r="AK283" s="162"/>
      <c r="AL283" s="162"/>
      <c r="AM283" s="162"/>
      <c r="AN283" s="174"/>
      <c r="AO283" s="162"/>
      <c r="AP283" s="162"/>
    </row>
    <row r="284" s="31" customFormat="1" ht="52" customHeight="1" spans="1:42">
      <c r="A284" s="88"/>
      <c r="B284" s="89" t="s">
        <v>1245</v>
      </c>
      <c r="C284" s="89" t="s">
        <v>1246</v>
      </c>
      <c r="D284" s="89" t="s">
        <v>461</v>
      </c>
      <c r="E284" s="142" t="s">
        <v>787</v>
      </c>
      <c r="F284" s="89" t="s">
        <v>126</v>
      </c>
      <c r="G284" s="89" t="s">
        <v>184</v>
      </c>
      <c r="H284" s="89" t="s">
        <v>788</v>
      </c>
      <c r="I284" s="158">
        <v>3.71</v>
      </c>
      <c r="J284" s="160">
        <v>3.71</v>
      </c>
      <c r="K284" s="158">
        <v>3.71</v>
      </c>
      <c r="L284" s="160"/>
      <c r="M284" s="160"/>
      <c r="N284" s="160"/>
      <c r="O284" s="162"/>
      <c r="P284" s="162"/>
      <c r="Q284" s="162"/>
      <c r="R284" s="162"/>
      <c r="S284" s="162"/>
      <c r="T284" s="162"/>
      <c r="U284" s="162"/>
      <c r="V284" s="162"/>
      <c r="W284" s="105" t="s">
        <v>108</v>
      </c>
      <c r="X284" s="89" t="s">
        <v>109</v>
      </c>
      <c r="Y284" s="89" t="s">
        <v>128</v>
      </c>
      <c r="Z284" s="89" t="s">
        <v>128</v>
      </c>
      <c r="AA284" s="89" t="s">
        <v>109</v>
      </c>
      <c r="AB284" s="89" t="s">
        <v>128</v>
      </c>
      <c r="AC284" s="89">
        <v>14</v>
      </c>
      <c r="AD284" s="162">
        <v>52</v>
      </c>
      <c r="AE284" s="162">
        <v>52</v>
      </c>
      <c r="AF284" s="89" t="s">
        <v>464</v>
      </c>
      <c r="AG284" s="100" t="s">
        <v>1238</v>
      </c>
      <c r="AH284" s="173" t="s">
        <v>1242</v>
      </c>
      <c r="AI284" s="162"/>
      <c r="AJ284" s="162"/>
      <c r="AK284" s="162"/>
      <c r="AL284" s="162"/>
      <c r="AM284" s="162"/>
      <c r="AN284" s="174"/>
      <c r="AO284" s="162"/>
      <c r="AP284" s="162"/>
    </row>
    <row r="285" s="32" customFormat="1" ht="57" spans="1:41">
      <c r="A285" s="143"/>
      <c r="B285" s="144" t="s">
        <v>1247</v>
      </c>
      <c r="C285" s="145" t="s">
        <v>1248</v>
      </c>
      <c r="D285" s="142" t="s">
        <v>551</v>
      </c>
      <c r="E285" s="142" t="s">
        <v>563</v>
      </c>
      <c r="F285" s="142" t="s">
        <v>126</v>
      </c>
      <c r="G285" s="142" t="s">
        <v>184</v>
      </c>
      <c r="H285" s="142" t="s">
        <v>564</v>
      </c>
      <c r="I285" s="163">
        <v>40</v>
      </c>
      <c r="J285" s="163">
        <v>40</v>
      </c>
      <c r="K285" s="163">
        <v>40</v>
      </c>
      <c r="L285" s="164"/>
      <c r="M285" s="165"/>
      <c r="N285" s="165"/>
      <c r="O285" s="165"/>
      <c r="P285" s="165"/>
      <c r="Q285" s="165"/>
      <c r="R285" s="165"/>
      <c r="S285" s="165"/>
      <c r="T285" s="165"/>
      <c r="U285" s="165"/>
      <c r="V285" s="165"/>
      <c r="W285" s="168" t="s">
        <v>108</v>
      </c>
      <c r="X285" s="168" t="s">
        <v>109</v>
      </c>
      <c r="Y285" s="168" t="s">
        <v>109</v>
      </c>
      <c r="Z285" s="168" t="s">
        <v>109</v>
      </c>
      <c r="AA285" s="168" t="s">
        <v>109</v>
      </c>
      <c r="AB285" s="168" t="s">
        <v>128</v>
      </c>
      <c r="AC285" s="163">
        <v>20</v>
      </c>
      <c r="AD285" s="165">
        <v>90</v>
      </c>
      <c r="AE285" s="165">
        <v>90</v>
      </c>
      <c r="AF285" s="146" t="s">
        <v>137</v>
      </c>
      <c r="AG285" s="142" t="s">
        <v>1249</v>
      </c>
      <c r="AH285" s="81" t="s">
        <v>1225</v>
      </c>
      <c r="AI285" s="142" t="s">
        <v>1250</v>
      </c>
      <c r="AO285" s="81" t="s">
        <v>109</v>
      </c>
    </row>
    <row r="286" s="32" customFormat="1" ht="57" spans="1:41">
      <c r="A286" s="143"/>
      <c r="B286" s="144" t="s">
        <v>1251</v>
      </c>
      <c r="C286" s="145" t="s">
        <v>1252</v>
      </c>
      <c r="D286" s="142" t="s">
        <v>551</v>
      </c>
      <c r="E286" s="146" t="s">
        <v>558</v>
      </c>
      <c r="F286" s="146" t="s">
        <v>126</v>
      </c>
      <c r="G286" s="142" t="s">
        <v>184</v>
      </c>
      <c r="H286" s="146" t="s">
        <v>559</v>
      </c>
      <c r="I286" s="163">
        <v>41.565</v>
      </c>
      <c r="J286" s="163">
        <v>41.565</v>
      </c>
      <c r="K286" s="163">
        <v>41.565</v>
      </c>
      <c r="L286" s="164"/>
      <c r="M286" s="166"/>
      <c r="N286" s="166"/>
      <c r="O286" s="166"/>
      <c r="P286" s="166"/>
      <c r="Q286" s="166"/>
      <c r="R286" s="166"/>
      <c r="S286" s="166"/>
      <c r="T286" s="166"/>
      <c r="U286" s="166"/>
      <c r="V286" s="166"/>
      <c r="W286" s="168" t="s">
        <v>108</v>
      </c>
      <c r="X286" s="169" t="s">
        <v>109</v>
      </c>
      <c r="Y286" s="169" t="s">
        <v>109</v>
      </c>
      <c r="Z286" s="169" t="s">
        <v>109</v>
      </c>
      <c r="AA286" s="169" t="s">
        <v>109</v>
      </c>
      <c r="AB286" s="169" t="s">
        <v>128</v>
      </c>
      <c r="AC286" s="163">
        <v>41</v>
      </c>
      <c r="AD286" s="165">
        <v>178</v>
      </c>
      <c r="AE286" s="165">
        <v>178</v>
      </c>
      <c r="AF286" s="146" t="s">
        <v>137</v>
      </c>
      <c r="AG286" s="142" t="s">
        <v>1253</v>
      </c>
      <c r="AH286" s="81" t="s">
        <v>1225</v>
      </c>
      <c r="AI286" s="142" t="s">
        <v>1250</v>
      </c>
      <c r="AO286" s="81" t="s">
        <v>109</v>
      </c>
    </row>
    <row r="287" s="32" customFormat="1" ht="57" spans="1:41">
      <c r="A287" s="143"/>
      <c r="B287" s="144" t="s">
        <v>1254</v>
      </c>
      <c r="C287" s="145" t="s">
        <v>1255</v>
      </c>
      <c r="D287" s="142" t="s">
        <v>551</v>
      </c>
      <c r="E287" s="142" t="s">
        <v>590</v>
      </c>
      <c r="F287" s="142" t="s">
        <v>126</v>
      </c>
      <c r="G287" s="142" t="s">
        <v>184</v>
      </c>
      <c r="H287" s="147" t="s">
        <v>821</v>
      </c>
      <c r="I287" s="163">
        <v>20.5887</v>
      </c>
      <c r="J287" s="163">
        <v>20.5887</v>
      </c>
      <c r="K287" s="163">
        <v>20.5887</v>
      </c>
      <c r="L287" s="164"/>
      <c r="M287" s="166"/>
      <c r="N287" s="167"/>
      <c r="O287" s="166"/>
      <c r="P287" s="165"/>
      <c r="Q287" s="165"/>
      <c r="R287" s="165"/>
      <c r="S287" s="165"/>
      <c r="T287" s="165"/>
      <c r="U287" s="165"/>
      <c r="V287" s="165"/>
      <c r="W287" s="168" t="s">
        <v>108</v>
      </c>
      <c r="X287" s="168" t="s">
        <v>109</v>
      </c>
      <c r="Y287" s="168" t="s">
        <v>109</v>
      </c>
      <c r="Z287" s="168" t="s">
        <v>109</v>
      </c>
      <c r="AA287" s="168" t="s">
        <v>109</v>
      </c>
      <c r="AB287" s="168" t="s">
        <v>128</v>
      </c>
      <c r="AC287" s="163">
        <v>13</v>
      </c>
      <c r="AD287" s="165">
        <v>67</v>
      </c>
      <c r="AE287" s="165">
        <v>67</v>
      </c>
      <c r="AF287" s="146" t="s">
        <v>137</v>
      </c>
      <c r="AG287" s="142" t="s">
        <v>1256</v>
      </c>
      <c r="AH287" s="81" t="s">
        <v>1225</v>
      </c>
      <c r="AI287" s="142" t="s">
        <v>1250</v>
      </c>
      <c r="AO287" s="81" t="s">
        <v>109</v>
      </c>
    </row>
    <row r="288" s="5" customFormat="1" ht="53" customHeight="1" spans="1:41">
      <c r="A288" s="64"/>
      <c r="B288" s="64" t="s">
        <v>1257</v>
      </c>
      <c r="C288" s="64" t="s">
        <v>1258</v>
      </c>
      <c r="D288" s="64" t="s">
        <v>142</v>
      </c>
      <c r="E288" s="64" t="s">
        <v>889</v>
      </c>
      <c r="F288" s="64" t="s">
        <v>126</v>
      </c>
      <c r="G288" s="64" t="s">
        <v>184</v>
      </c>
      <c r="H288" s="64" t="s">
        <v>1259</v>
      </c>
      <c r="I288" s="64">
        <v>3.264</v>
      </c>
      <c r="J288" s="64">
        <v>3.264</v>
      </c>
      <c r="K288" s="64">
        <v>3.264</v>
      </c>
      <c r="L288" s="64"/>
      <c r="M288" s="64"/>
      <c r="N288" s="64"/>
      <c r="O288" s="64"/>
      <c r="P288" s="64"/>
      <c r="Q288" s="64"/>
      <c r="R288" s="64"/>
      <c r="S288" s="64"/>
      <c r="T288" s="64"/>
      <c r="U288" s="64"/>
      <c r="V288" s="64"/>
      <c r="W288" s="64" t="s">
        <v>108</v>
      </c>
      <c r="X288" s="64" t="s">
        <v>109</v>
      </c>
      <c r="Y288" s="64" t="s">
        <v>128</v>
      </c>
      <c r="Z288" s="64" t="s">
        <v>109</v>
      </c>
      <c r="AA288" s="64" t="s">
        <v>109</v>
      </c>
      <c r="AB288" s="64" t="s">
        <v>128</v>
      </c>
      <c r="AC288" s="64">
        <v>73</v>
      </c>
      <c r="AD288" s="64">
        <v>259</v>
      </c>
      <c r="AE288" s="64">
        <v>259</v>
      </c>
      <c r="AF288" s="64" t="s">
        <v>1260</v>
      </c>
      <c r="AG288" s="64" t="s">
        <v>1261</v>
      </c>
      <c r="AH288" s="64" t="s">
        <v>400</v>
      </c>
      <c r="AI288" s="64"/>
      <c r="AJ288" s="64"/>
      <c r="AK288" s="64"/>
      <c r="AL288" s="64"/>
      <c r="AM288" s="64"/>
      <c r="AN288" s="64"/>
      <c r="AO288" s="81" t="s">
        <v>109</v>
      </c>
    </row>
    <row r="289" s="5" customFormat="1" ht="53" customHeight="1" spans="1:41">
      <c r="A289" s="64"/>
      <c r="B289" s="64" t="s">
        <v>1262</v>
      </c>
      <c r="C289" s="64" t="s">
        <v>1263</v>
      </c>
      <c r="D289" s="64" t="s">
        <v>142</v>
      </c>
      <c r="E289" s="64" t="s">
        <v>878</v>
      </c>
      <c r="F289" s="64" t="s">
        <v>126</v>
      </c>
      <c r="G289" s="64" t="s">
        <v>184</v>
      </c>
      <c r="H289" s="64" t="s">
        <v>1264</v>
      </c>
      <c r="I289" s="64">
        <v>6.235</v>
      </c>
      <c r="J289" s="64">
        <v>6.235</v>
      </c>
      <c r="K289" s="64">
        <v>6.235</v>
      </c>
      <c r="L289" s="64"/>
      <c r="M289" s="64"/>
      <c r="N289" s="64"/>
      <c r="O289" s="64"/>
      <c r="P289" s="64"/>
      <c r="Q289" s="64"/>
      <c r="R289" s="64"/>
      <c r="S289" s="64"/>
      <c r="T289" s="64"/>
      <c r="U289" s="64"/>
      <c r="V289" s="64"/>
      <c r="W289" s="64" t="s">
        <v>108</v>
      </c>
      <c r="X289" s="64" t="s">
        <v>109</v>
      </c>
      <c r="Y289" s="64" t="s">
        <v>128</v>
      </c>
      <c r="Z289" s="64" t="s">
        <v>109</v>
      </c>
      <c r="AA289" s="64" t="s">
        <v>109</v>
      </c>
      <c r="AB289" s="64" t="s">
        <v>128</v>
      </c>
      <c r="AC289" s="64">
        <v>69</v>
      </c>
      <c r="AD289" s="64">
        <v>293</v>
      </c>
      <c r="AE289" s="64">
        <v>293</v>
      </c>
      <c r="AF289" s="64" t="s">
        <v>1260</v>
      </c>
      <c r="AG289" s="64" t="s">
        <v>1261</v>
      </c>
      <c r="AH289" s="64" t="s">
        <v>400</v>
      </c>
      <c r="AI289" s="64"/>
      <c r="AJ289" s="64"/>
      <c r="AK289" s="64"/>
      <c r="AL289" s="64"/>
      <c r="AM289" s="64"/>
      <c r="AN289" s="64"/>
      <c r="AO289" s="81" t="s">
        <v>109</v>
      </c>
    </row>
    <row r="290" s="5" customFormat="1" ht="53" customHeight="1" spans="1:41">
      <c r="A290" s="64"/>
      <c r="B290" s="64" t="s">
        <v>1265</v>
      </c>
      <c r="C290" s="64" t="s">
        <v>1266</v>
      </c>
      <c r="D290" s="64" t="s">
        <v>142</v>
      </c>
      <c r="E290" s="64" t="s">
        <v>1267</v>
      </c>
      <c r="F290" s="64" t="s">
        <v>126</v>
      </c>
      <c r="G290" s="64" t="s">
        <v>184</v>
      </c>
      <c r="H290" s="64" t="s">
        <v>1268</v>
      </c>
      <c r="I290" s="64">
        <v>58.212</v>
      </c>
      <c r="J290" s="64">
        <v>58.212</v>
      </c>
      <c r="K290" s="64">
        <v>58.212</v>
      </c>
      <c r="L290" s="64"/>
      <c r="M290" s="64"/>
      <c r="N290" s="64"/>
      <c r="O290" s="64"/>
      <c r="P290" s="64"/>
      <c r="Q290" s="64"/>
      <c r="R290" s="64"/>
      <c r="S290" s="64"/>
      <c r="T290" s="64"/>
      <c r="U290" s="64"/>
      <c r="V290" s="64"/>
      <c r="W290" s="64" t="s">
        <v>108</v>
      </c>
      <c r="X290" s="64" t="s">
        <v>128</v>
      </c>
      <c r="Y290" s="64" t="s">
        <v>128</v>
      </c>
      <c r="Z290" s="64" t="s">
        <v>109</v>
      </c>
      <c r="AA290" s="64" t="s">
        <v>109</v>
      </c>
      <c r="AB290" s="64" t="s">
        <v>128</v>
      </c>
      <c r="AC290" s="64">
        <v>30</v>
      </c>
      <c r="AD290" s="64">
        <v>82</v>
      </c>
      <c r="AE290" s="64">
        <v>82</v>
      </c>
      <c r="AF290" s="64" t="s">
        <v>1260</v>
      </c>
      <c r="AG290" s="64" t="s">
        <v>1261</v>
      </c>
      <c r="AH290" s="64" t="s">
        <v>400</v>
      </c>
      <c r="AI290" s="64"/>
      <c r="AJ290" s="64"/>
      <c r="AK290" s="64"/>
      <c r="AL290" s="64"/>
      <c r="AM290" s="64"/>
      <c r="AN290" s="64"/>
      <c r="AO290" s="81" t="s">
        <v>109</v>
      </c>
    </row>
    <row r="291" s="3" customFormat="1" ht="35.15" customHeight="1" spans="1:41">
      <c r="A291" s="57" t="s">
        <v>22</v>
      </c>
      <c r="B291" s="57"/>
      <c r="C291" s="58"/>
      <c r="D291" s="58"/>
      <c r="E291" s="58"/>
      <c r="F291" s="58"/>
      <c r="G291" s="58"/>
      <c r="H291" s="58"/>
      <c r="I291" s="56">
        <f>SUM(I292:I295)</f>
        <v>2535.7</v>
      </c>
      <c r="J291" s="56">
        <f t="shared" ref="J291:V291" si="9">SUM(J292:J295)</f>
        <v>0</v>
      </c>
      <c r="K291" s="56">
        <f>SUM(K292:K295)</f>
        <v>0</v>
      </c>
      <c r="L291" s="56">
        <f>SUM(L292:L295)</f>
        <v>0</v>
      </c>
      <c r="M291" s="56">
        <f>SUM(M292:M295)</f>
        <v>0</v>
      </c>
      <c r="N291" s="56">
        <f>SUM(N292:N295)</f>
        <v>0</v>
      </c>
      <c r="O291" s="56">
        <f>SUM(O292:O295)</f>
        <v>2535.7</v>
      </c>
      <c r="P291" s="56">
        <f>SUM(P292:P295)</f>
        <v>0</v>
      </c>
      <c r="Q291" s="56">
        <f>SUM(Q292:Q295)</f>
        <v>0</v>
      </c>
      <c r="R291" s="56">
        <f>SUM(R292:R295)</f>
        <v>0</v>
      </c>
      <c r="S291" s="56">
        <f>SUM(S292:S295)</f>
        <v>0</v>
      </c>
      <c r="T291" s="56">
        <f>SUM(T292:T295)</f>
        <v>0</v>
      </c>
      <c r="U291" s="56">
        <f>SUM(U292:U295)</f>
        <v>0</v>
      </c>
      <c r="V291" s="56">
        <f>SUM(V292:V295)</f>
        <v>0</v>
      </c>
      <c r="W291" s="56"/>
      <c r="X291" s="56"/>
      <c r="Y291" s="56"/>
      <c r="Z291" s="56"/>
      <c r="AA291" s="56"/>
      <c r="AB291" s="56"/>
      <c r="AC291" s="56">
        <v>5142</v>
      </c>
      <c r="AD291" s="56">
        <v>17788</v>
      </c>
      <c r="AE291" s="56">
        <v>52710</v>
      </c>
      <c r="AF291" s="58"/>
      <c r="AG291" s="58"/>
      <c r="AH291" s="58"/>
      <c r="AI291" s="58"/>
      <c r="AJ291" s="58" t="s">
        <v>970</v>
      </c>
      <c r="AK291" s="58"/>
      <c r="AL291" s="58"/>
      <c r="AM291" s="58"/>
      <c r="AN291" s="58"/>
      <c r="AO291" s="58"/>
    </row>
    <row r="292" s="11" customFormat="1" ht="62" customHeight="1" spans="1:41">
      <c r="A292" s="57" t="s">
        <v>1269</v>
      </c>
      <c r="B292" s="125" t="s">
        <v>1270</v>
      </c>
      <c r="C292" s="58" t="s">
        <v>1271</v>
      </c>
      <c r="D292" s="58" t="s">
        <v>1272</v>
      </c>
      <c r="E292" s="58" t="s">
        <v>1273</v>
      </c>
      <c r="F292" s="58" t="s">
        <v>126</v>
      </c>
      <c r="G292" s="58" t="s">
        <v>967</v>
      </c>
      <c r="H292" s="58" t="s">
        <v>968</v>
      </c>
      <c r="I292" s="58">
        <v>1511.15</v>
      </c>
      <c r="J292" s="58"/>
      <c r="K292" s="58"/>
      <c r="L292" s="58"/>
      <c r="M292" s="58"/>
      <c r="N292" s="58"/>
      <c r="O292" s="58">
        <v>1511.15</v>
      </c>
      <c r="P292" s="58"/>
      <c r="Q292" s="58"/>
      <c r="R292" s="58"/>
      <c r="S292" s="58"/>
      <c r="T292" s="58"/>
      <c r="U292" s="58"/>
      <c r="V292" s="58"/>
      <c r="W292" s="58" t="s">
        <v>108</v>
      </c>
      <c r="X292" s="58" t="s">
        <v>109</v>
      </c>
      <c r="Y292" s="58" t="s">
        <v>128</v>
      </c>
      <c r="Z292" s="58" t="s">
        <v>128</v>
      </c>
      <c r="AA292" s="58" t="s">
        <v>128</v>
      </c>
      <c r="AB292" s="58" t="s">
        <v>128</v>
      </c>
      <c r="AC292" s="58">
        <v>3856</v>
      </c>
      <c r="AD292" s="58">
        <v>13425</v>
      </c>
      <c r="AE292" s="58">
        <v>44445</v>
      </c>
      <c r="AF292" s="58" t="s">
        <v>1274</v>
      </c>
      <c r="AG292" s="58" t="s">
        <v>1275</v>
      </c>
      <c r="AH292" s="58" t="s">
        <v>983</v>
      </c>
      <c r="AI292" s="58" t="s">
        <v>128</v>
      </c>
      <c r="AJ292" s="58" t="s">
        <v>970</v>
      </c>
      <c r="AK292" s="58" t="s">
        <v>983</v>
      </c>
      <c r="AL292" s="58"/>
      <c r="AM292" s="58"/>
      <c r="AN292" s="58"/>
      <c r="AO292" s="58" t="s">
        <v>128</v>
      </c>
    </row>
    <row r="293" s="21" customFormat="1" ht="126" customHeight="1" spans="1:41">
      <c r="A293" s="57" t="s">
        <v>1276</v>
      </c>
      <c r="B293" s="57" t="s">
        <v>1277</v>
      </c>
      <c r="C293" s="58" t="s">
        <v>1278</v>
      </c>
      <c r="D293" s="58" t="s">
        <v>1279</v>
      </c>
      <c r="E293" s="100" t="s">
        <v>1280</v>
      </c>
      <c r="F293" s="58" t="s">
        <v>126</v>
      </c>
      <c r="G293" s="58" t="s">
        <v>967</v>
      </c>
      <c r="H293" s="58" t="s">
        <v>968</v>
      </c>
      <c r="I293" s="58">
        <v>184.55</v>
      </c>
      <c r="J293" s="58"/>
      <c r="K293" s="58"/>
      <c r="L293" s="58"/>
      <c r="M293" s="58"/>
      <c r="N293" s="58"/>
      <c r="O293" s="58">
        <v>184.55</v>
      </c>
      <c r="P293" s="58"/>
      <c r="Q293" s="58"/>
      <c r="R293" s="58"/>
      <c r="S293" s="58"/>
      <c r="T293" s="129"/>
      <c r="U293" s="129"/>
      <c r="V293" s="129"/>
      <c r="W293" s="58" t="s">
        <v>127</v>
      </c>
      <c r="X293" s="58" t="s">
        <v>109</v>
      </c>
      <c r="Y293" s="58" t="s">
        <v>109</v>
      </c>
      <c r="Z293" s="58" t="s">
        <v>128</v>
      </c>
      <c r="AA293" s="58" t="s">
        <v>128</v>
      </c>
      <c r="AB293" s="58" t="s">
        <v>128</v>
      </c>
      <c r="AC293" s="78">
        <v>1540</v>
      </c>
      <c r="AD293" s="78">
        <v>5163</v>
      </c>
      <c r="AE293" s="78">
        <v>19514</v>
      </c>
      <c r="AF293" s="67" t="s">
        <v>1274</v>
      </c>
      <c r="AG293" s="58" t="s">
        <v>1281</v>
      </c>
      <c r="AH293" s="58" t="s">
        <v>970</v>
      </c>
      <c r="AI293" s="58" t="s">
        <v>128</v>
      </c>
      <c r="AJ293" s="58" t="s">
        <v>970</v>
      </c>
      <c r="AK293" s="129"/>
      <c r="AL293" s="129"/>
      <c r="AM293" s="129"/>
      <c r="AN293" s="129"/>
      <c r="AO293" s="129"/>
    </row>
    <row r="294" s="33" customFormat="1" ht="117" customHeight="1" spans="1:37">
      <c r="A294" s="57" t="s">
        <v>1282</v>
      </c>
      <c r="B294" s="57" t="s">
        <v>1283</v>
      </c>
      <c r="C294" s="58" t="s">
        <v>1284</v>
      </c>
      <c r="D294" s="58" t="s">
        <v>1285</v>
      </c>
      <c r="E294" s="58" t="s">
        <v>1286</v>
      </c>
      <c r="F294" s="58" t="s">
        <v>126</v>
      </c>
      <c r="G294" s="58" t="s">
        <v>1287</v>
      </c>
      <c r="H294" s="58" t="s">
        <v>968</v>
      </c>
      <c r="I294" s="58">
        <v>600</v>
      </c>
      <c r="J294" s="58"/>
      <c r="K294" s="58"/>
      <c r="L294" s="58"/>
      <c r="M294" s="58"/>
      <c r="N294" s="58"/>
      <c r="O294" s="58">
        <v>600</v>
      </c>
      <c r="P294" s="58"/>
      <c r="Q294" s="58"/>
      <c r="R294" s="58"/>
      <c r="S294" s="58"/>
      <c r="T294" s="58"/>
      <c r="U294" s="58"/>
      <c r="V294" s="58"/>
      <c r="W294" s="58" t="s">
        <v>108</v>
      </c>
      <c r="X294" s="58" t="s">
        <v>109</v>
      </c>
      <c r="Y294" s="58" t="s">
        <v>128</v>
      </c>
      <c r="Z294" s="58" t="s">
        <v>128</v>
      </c>
      <c r="AA294" s="58" t="s">
        <v>128</v>
      </c>
      <c r="AB294" s="58" t="s">
        <v>128</v>
      </c>
      <c r="AC294" s="58">
        <v>612</v>
      </c>
      <c r="AD294" s="58">
        <v>1760</v>
      </c>
      <c r="AE294" s="58">
        <v>3240</v>
      </c>
      <c r="AF294" s="58" t="s">
        <v>1288</v>
      </c>
      <c r="AG294" s="58" t="s">
        <v>1289</v>
      </c>
      <c r="AH294" s="58" t="s">
        <v>970</v>
      </c>
      <c r="AI294" s="58" t="s">
        <v>128</v>
      </c>
      <c r="AJ294" s="58" t="s">
        <v>970</v>
      </c>
      <c r="AK294" s="58"/>
    </row>
    <row r="295" s="11" customFormat="1" ht="112.25" customHeight="1" spans="1:41">
      <c r="A295" s="57" t="s">
        <v>1290</v>
      </c>
      <c r="B295" s="58" t="s">
        <v>1291</v>
      </c>
      <c r="C295" s="58" t="s">
        <v>1292</v>
      </c>
      <c r="D295" s="148" t="s">
        <v>1293</v>
      </c>
      <c r="E295" s="58" t="s">
        <v>1294</v>
      </c>
      <c r="F295" s="58" t="s">
        <v>126</v>
      </c>
      <c r="G295" s="58" t="s">
        <v>967</v>
      </c>
      <c r="H295" s="58" t="s">
        <v>968</v>
      </c>
      <c r="I295" s="58">
        <v>240</v>
      </c>
      <c r="J295" s="58"/>
      <c r="K295" s="58"/>
      <c r="L295" s="58"/>
      <c r="M295" s="58"/>
      <c r="N295" s="58"/>
      <c r="O295" s="58">
        <v>240</v>
      </c>
      <c r="P295" s="58"/>
      <c r="Q295" s="58"/>
      <c r="R295" s="58"/>
      <c r="S295" s="58"/>
      <c r="T295" s="58"/>
      <c r="U295" s="58"/>
      <c r="V295" s="58"/>
      <c r="W295" s="58" t="s">
        <v>127</v>
      </c>
      <c r="X295" s="58" t="s">
        <v>109</v>
      </c>
      <c r="Y295" s="58" t="s">
        <v>109</v>
      </c>
      <c r="Z295" s="58" t="s">
        <v>128</v>
      </c>
      <c r="AA295" s="58" t="s">
        <v>128</v>
      </c>
      <c r="AB295" s="58" t="s">
        <v>128</v>
      </c>
      <c r="AC295" s="58">
        <v>286</v>
      </c>
      <c r="AD295" s="58">
        <v>863</v>
      </c>
      <c r="AE295" s="58">
        <v>1240</v>
      </c>
      <c r="AF295" s="58" t="s">
        <v>981</v>
      </c>
      <c r="AG295" s="58" t="s">
        <v>1295</v>
      </c>
      <c r="AH295" s="58"/>
      <c r="AI295" s="58"/>
      <c r="AJ295" s="58" t="s">
        <v>970</v>
      </c>
      <c r="AK295" s="58"/>
      <c r="AL295" s="58"/>
      <c r="AM295" s="58"/>
      <c r="AN295" s="58"/>
      <c r="AO295" s="58" t="s">
        <v>128</v>
      </c>
    </row>
    <row r="296" s="12" customFormat="1" ht="31" customHeight="1" spans="1:41">
      <c r="A296" s="134" t="s">
        <v>1296</v>
      </c>
      <c r="B296" s="58"/>
      <c r="C296" s="58"/>
      <c r="D296" s="58"/>
      <c r="E296" s="58"/>
      <c r="F296" s="58"/>
      <c r="G296" s="58"/>
      <c r="H296" s="58"/>
      <c r="I296" s="58">
        <f>SUM(I297:I309)</f>
        <v>2339.7442</v>
      </c>
      <c r="J296" s="58">
        <f t="shared" ref="J296:V296" si="10">SUM(J297:J309)</f>
        <v>100</v>
      </c>
      <c r="K296" s="58">
        <f>SUM(K297:K309)</f>
        <v>100</v>
      </c>
      <c r="L296" s="58">
        <f>SUM(L297:L309)</f>
        <v>0</v>
      </c>
      <c r="M296" s="58">
        <f>SUM(M297:M309)</f>
        <v>0</v>
      </c>
      <c r="N296" s="58">
        <f>SUM(N297:N309)</f>
        <v>0</v>
      </c>
      <c r="O296" s="58">
        <f>SUM(O297:O309)</f>
        <v>830.2442</v>
      </c>
      <c r="P296" s="58">
        <f>SUM(P297:P309)</f>
        <v>0</v>
      </c>
      <c r="Q296" s="58">
        <f>SUM(Q297:Q309)</f>
        <v>0</v>
      </c>
      <c r="R296" s="58">
        <f>SUM(R297:R309)</f>
        <v>0</v>
      </c>
      <c r="S296" s="58">
        <f>SUM(S297:S309)</f>
        <v>581</v>
      </c>
      <c r="T296" s="58">
        <f>SUM(T297:T309)</f>
        <v>679.1</v>
      </c>
      <c r="U296" s="58">
        <f>SUM(U297:U309)</f>
        <v>0</v>
      </c>
      <c r="V296" s="58">
        <f>SUM(V297:V309)</f>
        <v>149.4</v>
      </c>
      <c r="W296" s="58"/>
      <c r="X296" s="58"/>
      <c r="Y296" s="58"/>
      <c r="Z296" s="58"/>
      <c r="AA296" s="58"/>
      <c r="AB296" s="58"/>
      <c r="AC296" s="58">
        <f t="shared" ref="AC296:AE296" si="11">SUM(AC308:AC309)</f>
        <v>78</v>
      </c>
      <c r="AD296" s="58">
        <f>SUM(AD308:AD309)</f>
        <v>116</v>
      </c>
      <c r="AE296" s="58">
        <f>SUM(AE308:AE309)</f>
        <v>270</v>
      </c>
      <c r="AF296" s="58"/>
      <c r="AG296" s="58"/>
      <c r="AH296" s="58"/>
      <c r="AI296" s="68"/>
      <c r="AJ296" s="68"/>
      <c r="AK296" s="68"/>
      <c r="AL296" s="68"/>
      <c r="AM296" s="68"/>
      <c r="AN296" s="68"/>
      <c r="AO296" s="58"/>
    </row>
    <row r="297" s="34" customFormat="1" ht="79" customHeight="1" spans="1:41">
      <c r="A297" s="58" t="s">
        <v>1297</v>
      </c>
      <c r="B297" s="58" t="s">
        <v>1298</v>
      </c>
      <c r="C297" s="59" t="s">
        <v>1299</v>
      </c>
      <c r="D297" s="58" t="s">
        <v>1300</v>
      </c>
      <c r="E297" s="58" t="s">
        <v>1301</v>
      </c>
      <c r="F297" s="58" t="s">
        <v>126</v>
      </c>
      <c r="G297" s="58" t="s">
        <v>135</v>
      </c>
      <c r="H297" s="58" t="s">
        <v>1302</v>
      </c>
      <c r="I297" s="69">
        <v>50</v>
      </c>
      <c r="J297" s="69"/>
      <c r="K297" s="69"/>
      <c r="L297" s="69"/>
      <c r="M297" s="69"/>
      <c r="N297" s="69"/>
      <c r="O297" s="69"/>
      <c r="P297" s="69"/>
      <c r="Q297" s="69"/>
      <c r="R297" s="69"/>
      <c r="S297" s="69">
        <v>21</v>
      </c>
      <c r="T297" s="69"/>
      <c r="U297" s="69"/>
      <c r="V297" s="69">
        <v>29</v>
      </c>
      <c r="W297" s="69" t="s">
        <v>1303</v>
      </c>
      <c r="X297" s="69" t="s">
        <v>109</v>
      </c>
      <c r="Y297" s="69" t="s">
        <v>128</v>
      </c>
      <c r="Z297" s="69" t="s">
        <v>109</v>
      </c>
      <c r="AA297" s="69" t="s">
        <v>109</v>
      </c>
      <c r="AB297" s="69" t="s">
        <v>128</v>
      </c>
      <c r="AC297" s="69">
        <v>28</v>
      </c>
      <c r="AD297" s="69">
        <v>98</v>
      </c>
      <c r="AE297" s="69">
        <v>98</v>
      </c>
      <c r="AF297" s="58" t="s">
        <v>1304</v>
      </c>
      <c r="AG297" s="58" t="s">
        <v>1305</v>
      </c>
      <c r="AH297" s="58" t="s">
        <v>139</v>
      </c>
      <c r="AI297" s="58" t="s">
        <v>128</v>
      </c>
      <c r="AJ297" s="58"/>
      <c r="AK297" s="58"/>
      <c r="AL297" s="58"/>
      <c r="AM297" s="58"/>
      <c r="AN297" s="58"/>
      <c r="AO297" s="58" t="s">
        <v>128</v>
      </c>
    </row>
    <row r="298" s="5" customFormat="1" ht="77" customHeight="1" spans="1:40">
      <c r="A298" s="64"/>
      <c r="B298" s="64" t="s">
        <v>1306</v>
      </c>
      <c r="C298" s="64" t="s">
        <v>1307</v>
      </c>
      <c r="D298" s="64" t="s">
        <v>142</v>
      </c>
      <c r="E298" s="64" t="s">
        <v>148</v>
      </c>
      <c r="F298" s="64" t="s">
        <v>126</v>
      </c>
      <c r="G298" s="64" t="s">
        <v>171</v>
      </c>
      <c r="H298" s="64" t="s">
        <v>1308</v>
      </c>
      <c r="I298" s="64">
        <v>44.5442</v>
      </c>
      <c r="J298" s="64"/>
      <c r="K298" s="64"/>
      <c r="L298" s="64"/>
      <c r="M298" s="64"/>
      <c r="N298" s="64"/>
      <c r="O298" s="64">
        <v>44.5442</v>
      </c>
      <c r="P298" s="64"/>
      <c r="Q298" s="64"/>
      <c r="R298" s="64"/>
      <c r="S298" s="64"/>
      <c r="T298" s="64"/>
      <c r="U298" s="64"/>
      <c r="V298" s="64"/>
      <c r="W298" s="64" t="s">
        <v>108</v>
      </c>
      <c r="X298" s="64" t="s">
        <v>109</v>
      </c>
      <c r="Y298" s="64" t="s">
        <v>128</v>
      </c>
      <c r="Z298" s="64" t="s">
        <v>128</v>
      </c>
      <c r="AA298" s="64" t="s">
        <v>109</v>
      </c>
      <c r="AB298" s="64" t="s">
        <v>128</v>
      </c>
      <c r="AC298" s="74">
        <v>48</v>
      </c>
      <c r="AD298" s="74">
        <v>188</v>
      </c>
      <c r="AE298" s="74">
        <v>188</v>
      </c>
      <c r="AF298" s="74" t="s">
        <v>178</v>
      </c>
      <c r="AG298" s="74" t="s">
        <v>174</v>
      </c>
      <c r="AH298" s="64"/>
      <c r="AI298" s="64"/>
      <c r="AJ298" s="64"/>
      <c r="AK298" s="64"/>
      <c r="AL298" s="64"/>
      <c r="AM298" s="64"/>
      <c r="AN298" s="64"/>
    </row>
    <row r="299" s="3" customFormat="1" ht="104" customHeight="1" spans="1:41">
      <c r="A299" s="57" t="s">
        <v>1309</v>
      </c>
      <c r="B299" s="57" t="s">
        <v>1310</v>
      </c>
      <c r="C299" s="58" t="s">
        <v>1311</v>
      </c>
      <c r="D299" s="58" t="s">
        <v>1312</v>
      </c>
      <c r="E299" s="58" t="s">
        <v>1313</v>
      </c>
      <c r="F299" s="58" t="s">
        <v>126</v>
      </c>
      <c r="G299" s="58" t="s">
        <v>967</v>
      </c>
      <c r="H299" s="58" t="s">
        <v>968</v>
      </c>
      <c r="I299" s="58">
        <v>100</v>
      </c>
      <c r="J299" s="58">
        <v>100</v>
      </c>
      <c r="K299" s="58">
        <v>100</v>
      </c>
      <c r="L299" s="58"/>
      <c r="M299" s="58"/>
      <c r="N299" s="58"/>
      <c r="O299" s="58"/>
      <c r="P299" s="58"/>
      <c r="Q299" s="58"/>
      <c r="R299" s="58"/>
      <c r="S299" s="58"/>
      <c r="T299" s="58"/>
      <c r="U299" s="58"/>
      <c r="V299" s="58"/>
      <c r="W299" s="58" t="s">
        <v>127</v>
      </c>
      <c r="X299" s="58" t="s">
        <v>109</v>
      </c>
      <c r="Y299" s="58" t="s">
        <v>128</v>
      </c>
      <c r="Z299" s="58" t="s">
        <v>128</v>
      </c>
      <c r="AA299" s="58" t="s">
        <v>128</v>
      </c>
      <c r="AB299" s="58" t="s">
        <v>128</v>
      </c>
      <c r="AC299" s="58">
        <v>12</v>
      </c>
      <c r="AD299" s="58">
        <v>42</v>
      </c>
      <c r="AE299" s="58"/>
      <c r="AF299" s="58" t="s">
        <v>1314</v>
      </c>
      <c r="AG299" s="58" t="s">
        <v>1315</v>
      </c>
      <c r="AH299" s="58" t="s">
        <v>1316</v>
      </c>
      <c r="AI299" s="58" t="s">
        <v>109</v>
      </c>
      <c r="AJ299" s="58" t="s">
        <v>970</v>
      </c>
      <c r="AK299" s="58" t="s">
        <v>1316</v>
      </c>
      <c r="AL299" s="58"/>
      <c r="AM299" s="58"/>
      <c r="AN299" s="58"/>
      <c r="AO299" s="58"/>
    </row>
    <row r="300" s="21" customFormat="1" ht="107" customHeight="1" spans="1:41">
      <c r="A300" s="57"/>
      <c r="B300" s="57" t="s">
        <v>1317</v>
      </c>
      <c r="C300" s="58" t="s">
        <v>1318</v>
      </c>
      <c r="D300" s="58" t="s">
        <v>1051</v>
      </c>
      <c r="E300" s="58" t="s">
        <v>1319</v>
      </c>
      <c r="F300" s="58" t="s">
        <v>126</v>
      </c>
      <c r="G300" s="58" t="s">
        <v>967</v>
      </c>
      <c r="H300" s="58" t="s">
        <v>968</v>
      </c>
      <c r="I300" s="58">
        <v>80</v>
      </c>
      <c r="J300" s="58"/>
      <c r="K300" s="58"/>
      <c r="L300" s="58"/>
      <c r="M300" s="58"/>
      <c r="N300" s="58"/>
      <c r="O300" s="58">
        <v>80</v>
      </c>
      <c r="P300" s="58"/>
      <c r="Q300" s="58"/>
      <c r="R300" s="58"/>
      <c r="S300" s="58"/>
      <c r="T300" s="129"/>
      <c r="U300" s="129"/>
      <c r="V300" s="129"/>
      <c r="W300" s="58" t="s">
        <v>127</v>
      </c>
      <c r="X300" s="58" t="s">
        <v>109</v>
      </c>
      <c r="Y300" s="58" t="s">
        <v>128</v>
      </c>
      <c r="Z300" s="58" t="s">
        <v>128</v>
      </c>
      <c r="AA300" s="58" t="s">
        <v>128</v>
      </c>
      <c r="AB300" s="58" t="s">
        <v>128</v>
      </c>
      <c r="AC300" s="58" t="s">
        <v>1320</v>
      </c>
      <c r="AD300" s="58"/>
      <c r="AE300" s="58"/>
      <c r="AF300" s="58"/>
      <c r="AG300" s="58"/>
      <c r="AH300" s="58" t="s">
        <v>970</v>
      </c>
      <c r="AI300" s="58" t="s">
        <v>128</v>
      </c>
      <c r="AJ300" s="58" t="s">
        <v>970</v>
      </c>
      <c r="AK300" s="129"/>
      <c r="AL300" s="129"/>
      <c r="AM300" s="129"/>
      <c r="AN300" s="129"/>
      <c r="AO300" s="129"/>
    </row>
    <row r="301" s="21" customFormat="1" ht="82" customHeight="1" spans="1:41">
      <c r="A301" s="57"/>
      <c r="B301" s="57" t="s">
        <v>1321</v>
      </c>
      <c r="C301" s="58" t="s">
        <v>1322</v>
      </c>
      <c r="D301" s="58" t="s">
        <v>1119</v>
      </c>
      <c r="E301" s="58" t="s">
        <v>1319</v>
      </c>
      <c r="F301" s="58" t="s">
        <v>126</v>
      </c>
      <c r="G301" s="58" t="s">
        <v>967</v>
      </c>
      <c r="H301" s="58" t="s">
        <v>968</v>
      </c>
      <c r="I301" s="58">
        <v>10</v>
      </c>
      <c r="J301" s="58"/>
      <c r="K301" s="58"/>
      <c r="L301" s="58"/>
      <c r="M301" s="58"/>
      <c r="N301" s="58"/>
      <c r="O301" s="58">
        <v>10</v>
      </c>
      <c r="P301" s="58"/>
      <c r="Q301" s="58"/>
      <c r="R301" s="58"/>
      <c r="S301" s="58"/>
      <c r="T301" s="129"/>
      <c r="U301" s="129"/>
      <c r="V301" s="129"/>
      <c r="W301" s="58" t="s">
        <v>127</v>
      </c>
      <c r="X301" s="58" t="s">
        <v>109</v>
      </c>
      <c r="Y301" s="58" t="s">
        <v>128</v>
      </c>
      <c r="Z301" s="58" t="s">
        <v>128</v>
      </c>
      <c r="AA301" s="58" t="s">
        <v>128</v>
      </c>
      <c r="AB301" s="58" t="s">
        <v>128</v>
      </c>
      <c r="AC301" s="58" t="s">
        <v>1320</v>
      </c>
      <c r="AD301" s="78"/>
      <c r="AE301" s="78"/>
      <c r="AF301" s="78"/>
      <c r="AG301" s="78"/>
      <c r="AH301" s="58" t="s">
        <v>970</v>
      </c>
      <c r="AI301" s="58" t="s">
        <v>128</v>
      </c>
      <c r="AJ301" s="58" t="s">
        <v>970</v>
      </c>
      <c r="AK301" s="129"/>
      <c r="AL301" s="129"/>
      <c r="AM301" s="129"/>
      <c r="AN301" s="129"/>
      <c r="AO301" s="129"/>
    </row>
    <row r="302" s="21" customFormat="1" ht="155" customHeight="1" spans="1:41">
      <c r="A302" s="57"/>
      <c r="B302" s="57" t="s">
        <v>1323</v>
      </c>
      <c r="C302" s="58" t="s">
        <v>1324</v>
      </c>
      <c r="D302" s="58" t="s">
        <v>1051</v>
      </c>
      <c r="E302" s="58" t="s">
        <v>1325</v>
      </c>
      <c r="F302" s="58" t="s">
        <v>126</v>
      </c>
      <c r="G302" s="58" t="s">
        <v>967</v>
      </c>
      <c r="H302" s="58" t="s">
        <v>968</v>
      </c>
      <c r="I302" s="58">
        <v>630.9</v>
      </c>
      <c r="J302" s="58"/>
      <c r="K302" s="58"/>
      <c r="L302" s="58"/>
      <c r="M302" s="58"/>
      <c r="N302" s="58"/>
      <c r="O302" s="58">
        <v>630.9</v>
      </c>
      <c r="P302" s="58"/>
      <c r="Q302" s="58"/>
      <c r="R302" s="58"/>
      <c r="S302" s="58"/>
      <c r="T302" s="129"/>
      <c r="U302" s="129"/>
      <c r="V302" s="129"/>
      <c r="W302" s="58" t="s">
        <v>127</v>
      </c>
      <c r="X302" s="58" t="s">
        <v>109</v>
      </c>
      <c r="Y302" s="58" t="s">
        <v>128</v>
      </c>
      <c r="Z302" s="58" t="s">
        <v>128</v>
      </c>
      <c r="AA302" s="58" t="s">
        <v>128</v>
      </c>
      <c r="AB302" s="58" t="s">
        <v>128</v>
      </c>
      <c r="AC302" s="58" t="s">
        <v>1320</v>
      </c>
      <c r="AD302" s="58"/>
      <c r="AE302" s="58"/>
      <c r="AF302" s="58"/>
      <c r="AG302" s="58"/>
      <c r="AH302" s="58" t="s">
        <v>970</v>
      </c>
      <c r="AI302" s="58" t="s">
        <v>128</v>
      </c>
      <c r="AJ302" s="58" t="s">
        <v>970</v>
      </c>
      <c r="AK302" s="129"/>
      <c r="AL302" s="129"/>
      <c r="AM302" s="129"/>
      <c r="AN302" s="129"/>
      <c r="AO302" s="129"/>
    </row>
    <row r="303" s="21" customFormat="1" ht="162" customHeight="1" spans="1:41">
      <c r="A303" s="57" t="s">
        <v>1326</v>
      </c>
      <c r="B303" s="58" t="s">
        <v>1327</v>
      </c>
      <c r="C303" s="58" t="s">
        <v>1328</v>
      </c>
      <c r="D303" s="58" t="s">
        <v>182</v>
      </c>
      <c r="E303" s="58" t="s">
        <v>1211</v>
      </c>
      <c r="F303" s="58" t="s">
        <v>126</v>
      </c>
      <c r="G303" s="58" t="s">
        <v>1329</v>
      </c>
      <c r="H303" s="58" t="s">
        <v>1330</v>
      </c>
      <c r="I303" s="58">
        <v>91.4</v>
      </c>
      <c r="J303" s="58">
        <v>0</v>
      </c>
      <c r="K303" s="58">
        <v>0</v>
      </c>
      <c r="L303" s="58">
        <v>0</v>
      </c>
      <c r="M303" s="58">
        <v>0</v>
      </c>
      <c r="N303" s="58">
        <v>0</v>
      </c>
      <c r="O303" s="58">
        <v>10</v>
      </c>
      <c r="P303" s="58">
        <v>0</v>
      </c>
      <c r="Q303" s="58">
        <v>0</v>
      </c>
      <c r="R303" s="58">
        <v>0</v>
      </c>
      <c r="S303" s="58">
        <v>0</v>
      </c>
      <c r="T303" s="58">
        <v>0</v>
      </c>
      <c r="U303" s="58">
        <v>0</v>
      </c>
      <c r="V303" s="58">
        <v>81.4</v>
      </c>
      <c r="W303" s="58" t="s">
        <v>108</v>
      </c>
      <c r="X303" s="58" t="s">
        <v>109</v>
      </c>
      <c r="Y303" s="58" t="s">
        <v>128</v>
      </c>
      <c r="Z303" s="58" t="s">
        <v>128</v>
      </c>
      <c r="AA303" s="58" t="s">
        <v>128</v>
      </c>
      <c r="AB303" s="58" t="s">
        <v>128</v>
      </c>
      <c r="AC303" s="58">
        <v>4</v>
      </c>
      <c r="AD303" s="58">
        <v>10</v>
      </c>
      <c r="AE303" s="58">
        <v>10</v>
      </c>
      <c r="AF303" s="58" t="s">
        <v>1331</v>
      </c>
      <c r="AG303" s="58" t="s">
        <v>1332</v>
      </c>
      <c r="AH303" s="175"/>
      <c r="AO303" s="58" t="s">
        <v>128</v>
      </c>
    </row>
    <row r="304" s="21" customFormat="1" ht="128" customHeight="1" spans="1:41">
      <c r="A304" s="57" t="s">
        <v>1326</v>
      </c>
      <c r="B304" s="58" t="s">
        <v>1333</v>
      </c>
      <c r="C304" s="58" t="s">
        <v>1334</v>
      </c>
      <c r="D304" s="58" t="s">
        <v>293</v>
      </c>
      <c r="E304" s="58" t="s">
        <v>300</v>
      </c>
      <c r="F304" s="58" t="s">
        <v>126</v>
      </c>
      <c r="G304" s="58" t="s">
        <v>1329</v>
      </c>
      <c r="H304" s="58" t="s">
        <v>1335</v>
      </c>
      <c r="I304" s="58">
        <v>54</v>
      </c>
      <c r="J304" s="58">
        <v>0</v>
      </c>
      <c r="K304" s="58">
        <v>0</v>
      </c>
      <c r="L304" s="58">
        <v>0</v>
      </c>
      <c r="M304" s="58">
        <v>0</v>
      </c>
      <c r="N304" s="58">
        <v>0</v>
      </c>
      <c r="O304" s="58">
        <v>15</v>
      </c>
      <c r="P304" s="58">
        <v>0</v>
      </c>
      <c r="Q304" s="58">
        <v>0</v>
      </c>
      <c r="R304" s="58">
        <v>0</v>
      </c>
      <c r="S304" s="58">
        <v>0</v>
      </c>
      <c r="T304" s="58">
        <v>0</v>
      </c>
      <c r="U304" s="58">
        <v>0</v>
      </c>
      <c r="V304" s="58">
        <v>39</v>
      </c>
      <c r="W304" s="58" t="s">
        <v>108</v>
      </c>
      <c r="X304" s="58" t="s">
        <v>109</v>
      </c>
      <c r="Y304" s="58" t="s">
        <v>109</v>
      </c>
      <c r="Z304" s="58" t="s">
        <v>128</v>
      </c>
      <c r="AA304" s="58" t="s">
        <v>128</v>
      </c>
      <c r="AB304" s="58" t="s">
        <v>128</v>
      </c>
      <c r="AC304" s="58">
        <v>3</v>
      </c>
      <c r="AD304" s="58">
        <v>10</v>
      </c>
      <c r="AE304" s="58">
        <v>10</v>
      </c>
      <c r="AF304" s="58" t="s">
        <v>1331</v>
      </c>
      <c r="AG304" s="58" t="s">
        <v>1336</v>
      </c>
      <c r="AH304" s="175"/>
      <c r="AO304" s="58" t="s">
        <v>128</v>
      </c>
    </row>
    <row r="305" s="35" customFormat="1" ht="143" customHeight="1" spans="1:41">
      <c r="A305" s="57" t="s">
        <v>1337</v>
      </c>
      <c r="B305" s="57" t="s">
        <v>1338</v>
      </c>
      <c r="C305" s="58" t="s">
        <v>1339</v>
      </c>
      <c r="D305" s="58" t="s">
        <v>133</v>
      </c>
      <c r="E305" s="58" t="s">
        <v>134</v>
      </c>
      <c r="F305" s="58" t="s">
        <v>126</v>
      </c>
      <c r="G305" s="58" t="s">
        <v>409</v>
      </c>
      <c r="H305" s="58" t="s">
        <v>356</v>
      </c>
      <c r="I305" s="58">
        <v>599.1</v>
      </c>
      <c r="J305" s="58"/>
      <c r="K305" s="58"/>
      <c r="L305" s="58"/>
      <c r="M305" s="58"/>
      <c r="N305" s="58"/>
      <c r="O305" s="58"/>
      <c r="P305" s="58"/>
      <c r="Q305" s="58"/>
      <c r="R305" s="58"/>
      <c r="S305" s="58"/>
      <c r="T305" s="58">
        <v>599.1</v>
      </c>
      <c r="U305" s="58"/>
      <c r="V305" s="58"/>
      <c r="W305" s="58" t="s">
        <v>127</v>
      </c>
      <c r="X305" s="58" t="s">
        <v>109</v>
      </c>
      <c r="Y305" s="58" t="s">
        <v>109</v>
      </c>
      <c r="Z305" s="58" t="s">
        <v>128</v>
      </c>
      <c r="AA305" s="58" t="s">
        <v>128</v>
      </c>
      <c r="AB305" s="58" t="s">
        <v>128</v>
      </c>
      <c r="AC305" s="58">
        <v>133</v>
      </c>
      <c r="AD305" s="58">
        <v>378</v>
      </c>
      <c r="AE305" s="58">
        <v>1740</v>
      </c>
      <c r="AF305" s="58" t="s">
        <v>1340</v>
      </c>
      <c r="AG305" s="58" t="s">
        <v>1341</v>
      </c>
      <c r="AH305" s="58" t="s">
        <v>1342</v>
      </c>
      <c r="AI305" s="58"/>
      <c r="AJ305" s="58"/>
      <c r="AK305" s="58"/>
      <c r="AL305" s="58"/>
      <c r="AM305" s="58"/>
      <c r="AN305" s="58"/>
      <c r="AO305" s="58" t="s">
        <v>128</v>
      </c>
    </row>
    <row r="306" s="36" customFormat="1" ht="63" customHeight="1" spans="1:41">
      <c r="A306" s="149"/>
      <c r="B306" s="83" t="s">
        <v>1343</v>
      </c>
      <c r="C306" s="83" t="s">
        <v>1344</v>
      </c>
      <c r="D306" s="150" t="s">
        <v>1345</v>
      </c>
      <c r="E306" s="83" t="s">
        <v>1346</v>
      </c>
      <c r="F306" s="150" t="s">
        <v>1347</v>
      </c>
      <c r="G306" s="83" t="s">
        <v>245</v>
      </c>
      <c r="H306" s="83" t="s">
        <v>963</v>
      </c>
      <c r="I306" s="150">
        <v>36.8</v>
      </c>
      <c r="J306" s="150"/>
      <c r="K306" s="150"/>
      <c r="L306" s="150"/>
      <c r="M306" s="150"/>
      <c r="N306" s="150"/>
      <c r="O306" s="150">
        <v>36.8</v>
      </c>
      <c r="P306" s="150"/>
      <c r="Q306" s="150"/>
      <c r="R306" s="150"/>
      <c r="S306" s="150"/>
      <c r="T306" s="150"/>
      <c r="U306" s="150"/>
      <c r="V306" s="150"/>
      <c r="W306" s="83" t="s">
        <v>127</v>
      </c>
      <c r="X306" s="83" t="s">
        <v>109</v>
      </c>
      <c r="Y306" s="83" t="s">
        <v>128</v>
      </c>
      <c r="Z306" s="83" t="s">
        <v>128</v>
      </c>
      <c r="AA306" s="83" t="s">
        <v>128</v>
      </c>
      <c r="AB306" s="83" t="s">
        <v>128</v>
      </c>
      <c r="AC306" s="150">
        <v>40</v>
      </c>
      <c r="AD306" s="150">
        <v>100</v>
      </c>
      <c r="AE306" s="150">
        <v>100</v>
      </c>
      <c r="AF306" s="83" t="s">
        <v>1348</v>
      </c>
      <c r="AG306" s="83" t="s">
        <v>671</v>
      </c>
      <c r="AH306" s="83" t="s">
        <v>1349</v>
      </c>
      <c r="AI306" s="150"/>
      <c r="AJ306" s="150"/>
      <c r="AK306" s="150"/>
      <c r="AL306" s="150"/>
      <c r="AM306" s="150"/>
      <c r="AN306" s="150"/>
      <c r="AO306" s="83" t="s">
        <v>955</v>
      </c>
    </row>
    <row r="307" s="19" customFormat="1" ht="63" customHeight="1" spans="1:41">
      <c r="A307" s="57"/>
      <c r="B307" s="121" t="s">
        <v>1350</v>
      </c>
      <c r="C307" s="121" t="s">
        <v>1351</v>
      </c>
      <c r="D307" s="121" t="s">
        <v>1223</v>
      </c>
      <c r="E307" s="121" t="s">
        <v>1352</v>
      </c>
      <c r="F307" s="119" t="s">
        <v>953</v>
      </c>
      <c r="G307" s="121" t="s">
        <v>245</v>
      </c>
      <c r="H307" s="117" t="s">
        <v>1353</v>
      </c>
      <c r="I307" s="119">
        <v>3</v>
      </c>
      <c r="J307" s="119"/>
      <c r="K307" s="119"/>
      <c r="L307" s="119"/>
      <c r="M307" s="119"/>
      <c r="N307" s="119"/>
      <c r="O307" s="119">
        <v>3</v>
      </c>
      <c r="P307" s="119"/>
      <c r="Q307" s="119"/>
      <c r="R307" s="119"/>
      <c r="S307" s="119"/>
      <c r="T307" s="119"/>
      <c r="U307" s="119"/>
      <c r="V307" s="119"/>
      <c r="W307" s="121" t="s">
        <v>127</v>
      </c>
      <c r="X307" s="121" t="s">
        <v>109</v>
      </c>
      <c r="Y307" s="121" t="s">
        <v>128</v>
      </c>
      <c r="Z307" s="121" t="s">
        <v>128</v>
      </c>
      <c r="AA307" s="121" t="s">
        <v>128</v>
      </c>
      <c r="AB307" s="121" t="s">
        <v>128</v>
      </c>
      <c r="AC307" s="119"/>
      <c r="AD307" s="119"/>
      <c r="AE307" s="119"/>
      <c r="AF307" s="119"/>
      <c r="AG307" s="119"/>
      <c r="AH307" s="121" t="s">
        <v>1354</v>
      </c>
      <c r="AI307" s="119"/>
      <c r="AJ307" s="119"/>
      <c r="AK307" s="119"/>
      <c r="AL307" s="119"/>
      <c r="AM307" s="119"/>
      <c r="AN307" s="119"/>
      <c r="AO307" s="121" t="s">
        <v>955</v>
      </c>
    </row>
    <row r="308" s="3" customFormat="1" ht="199" customHeight="1" spans="1:41">
      <c r="A308" s="125" t="s">
        <v>1355</v>
      </c>
      <c r="B308" s="151" t="s">
        <v>1356</v>
      </c>
      <c r="C308" s="59" t="s">
        <v>1357</v>
      </c>
      <c r="D308" s="58" t="s">
        <v>941</v>
      </c>
      <c r="E308" s="58" t="s">
        <v>1358</v>
      </c>
      <c r="F308" s="58" t="s">
        <v>126</v>
      </c>
      <c r="G308" s="58" t="s">
        <v>1359</v>
      </c>
      <c r="H308" s="58" t="s">
        <v>1360</v>
      </c>
      <c r="I308" s="58">
        <v>80</v>
      </c>
      <c r="J308" s="58"/>
      <c r="K308" s="58"/>
      <c r="L308" s="58"/>
      <c r="M308" s="58"/>
      <c r="N308" s="58"/>
      <c r="O308" s="58"/>
      <c r="P308" s="58"/>
      <c r="Q308" s="58"/>
      <c r="R308" s="58"/>
      <c r="S308" s="58"/>
      <c r="T308" s="58">
        <v>80</v>
      </c>
      <c r="U308" s="58"/>
      <c r="V308" s="58"/>
      <c r="W308" s="58" t="s">
        <v>108</v>
      </c>
      <c r="X308" s="58" t="s">
        <v>128</v>
      </c>
      <c r="Y308" s="58" t="s">
        <v>128</v>
      </c>
      <c r="Z308" s="58" t="s">
        <v>128</v>
      </c>
      <c r="AA308" s="58" t="s">
        <v>128</v>
      </c>
      <c r="AB308" s="58" t="s">
        <v>128</v>
      </c>
      <c r="AC308" s="58">
        <v>30</v>
      </c>
      <c r="AD308" s="58">
        <v>68</v>
      </c>
      <c r="AE308" s="58">
        <v>120</v>
      </c>
      <c r="AF308" s="58" t="s">
        <v>1361</v>
      </c>
      <c r="AG308" s="58" t="s">
        <v>1362</v>
      </c>
      <c r="AH308" s="58"/>
      <c r="AI308" s="58"/>
      <c r="AJ308" s="58"/>
      <c r="AK308" s="58"/>
      <c r="AL308" s="58"/>
      <c r="AM308" s="58"/>
      <c r="AN308" s="58"/>
      <c r="AO308" s="58" t="s">
        <v>128</v>
      </c>
    </row>
    <row r="309" s="3" customFormat="1" ht="158" customHeight="1" spans="1:41">
      <c r="A309" s="125" t="s">
        <v>1363</v>
      </c>
      <c r="B309" s="57" t="s">
        <v>1364</v>
      </c>
      <c r="C309" s="152" t="s">
        <v>1365</v>
      </c>
      <c r="D309" s="58" t="s">
        <v>133</v>
      </c>
      <c r="E309" s="58" t="s">
        <v>380</v>
      </c>
      <c r="F309" s="58" t="s">
        <v>126</v>
      </c>
      <c r="G309" s="58" t="s">
        <v>1359</v>
      </c>
      <c r="H309" s="58" t="s">
        <v>1366</v>
      </c>
      <c r="I309" s="58">
        <v>560</v>
      </c>
      <c r="J309" s="58"/>
      <c r="K309" s="58"/>
      <c r="L309" s="58"/>
      <c r="M309" s="58"/>
      <c r="N309" s="58"/>
      <c r="O309" s="58"/>
      <c r="P309" s="58"/>
      <c r="Q309" s="58"/>
      <c r="R309" s="58"/>
      <c r="S309" s="58">
        <v>560</v>
      </c>
      <c r="T309" s="58"/>
      <c r="U309" s="58"/>
      <c r="V309" s="58"/>
      <c r="W309" s="58" t="s">
        <v>108</v>
      </c>
      <c r="X309" s="58" t="s">
        <v>109</v>
      </c>
      <c r="Y309" s="58" t="s">
        <v>128</v>
      </c>
      <c r="Z309" s="58" t="s">
        <v>128</v>
      </c>
      <c r="AA309" s="58" t="s">
        <v>128</v>
      </c>
      <c r="AB309" s="58" t="s">
        <v>128</v>
      </c>
      <c r="AC309" s="58">
        <v>48</v>
      </c>
      <c r="AD309" s="58">
        <v>48</v>
      </c>
      <c r="AE309" s="58">
        <v>150</v>
      </c>
      <c r="AF309" s="58" t="s">
        <v>846</v>
      </c>
      <c r="AG309" s="58" t="s">
        <v>1367</v>
      </c>
      <c r="AH309" s="58"/>
      <c r="AI309" s="58"/>
      <c r="AJ309" s="58"/>
      <c r="AK309" s="58"/>
      <c r="AL309" s="58"/>
      <c r="AM309" s="58"/>
      <c r="AN309" s="58"/>
      <c r="AO309" s="58" t="s">
        <v>128</v>
      </c>
    </row>
    <row r="310" s="3" customFormat="1" ht="47" customHeight="1" spans="1:41">
      <c r="A310" s="56" t="s">
        <v>24</v>
      </c>
      <c r="B310" s="56"/>
      <c r="C310" s="56"/>
      <c r="D310" s="56"/>
      <c r="E310" s="56"/>
      <c r="F310" s="56"/>
      <c r="G310" s="56"/>
      <c r="H310" s="56"/>
      <c r="I310" s="56">
        <f>I311+I312+I317+I320</f>
        <v>304.46</v>
      </c>
      <c r="J310" s="56">
        <f t="shared" ref="J310:O310" si="12">J311+J312+J317+J320</f>
        <v>47</v>
      </c>
      <c r="K310" s="56">
        <f>K311+K312+K317+K320</f>
        <v>0</v>
      </c>
      <c r="L310" s="56">
        <f>L311+L312+L317+L320</f>
        <v>47</v>
      </c>
      <c r="M310" s="56">
        <f>M311+M312+M317+M320</f>
        <v>0</v>
      </c>
      <c r="N310" s="56">
        <f>N311+N312+N317+N320</f>
        <v>0</v>
      </c>
      <c r="O310" s="56">
        <f>O311+O312+O317+O320</f>
        <v>197.46</v>
      </c>
      <c r="P310" s="56">
        <f t="shared" ref="P310:V310" si="13">P311+P312+P317+P320</f>
        <v>0</v>
      </c>
      <c r="Q310" s="56">
        <f>Q311+Q312+Q317+Q320</f>
        <v>0</v>
      </c>
      <c r="R310" s="56">
        <f>R311+R312+R317+R320</f>
        <v>0</v>
      </c>
      <c r="S310" s="56">
        <f>S311+S312+S317+S320</f>
        <v>50</v>
      </c>
      <c r="T310" s="56">
        <f>T311+T312+T317+T320</f>
        <v>0</v>
      </c>
      <c r="U310" s="56">
        <f>U311+U312+U317+U320</f>
        <v>0</v>
      </c>
      <c r="V310" s="56">
        <f>V311+V312+V317+V320</f>
        <v>10</v>
      </c>
      <c r="W310" s="56"/>
      <c r="X310" s="56"/>
      <c r="Y310" s="56"/>
      <c r="Z310" s="56"/>
      <c r="AA310" s="56"/>
      <c r="AB310" s="56"/>
      <c r="AC310" s="56"/>
      <c r="AD310" s="56"/>
      <c r="AE310" s="56"/>
      <c r="AF310" s="56"/>
      <c r="AG310" s="56"/>
      <c r="AH310" s="56"/>
      <c r="AI310" s="56"/>
      <c r="AJ310" s="56"/>
      <c r="AK310" s="56"/>
      <c r="AL310" s="56"/>
      <c r="AM310" s="56"/>
      <c r="AN310" s="56"/>
      <c r="AO310" s="56"/>
    </row>
    <row r="311" s="3" customFormat="1" ht="81" customHeight="1" spans="1:41">
      <c r="A311" s="57" t="s">
        <v>25</v>
      </c>
      <c r="B311" s="58" t="s">
        <v>1368</v>
      </c>
      <c r="C311" s="58" t="s">
        <v>1369</v>
      </c>
      <c r="D311" s="58" t="s">
        <v>1370</v>
      </c>
      <c r="E311" s="58" t="s">
        <v>1371</v>
      </c>
      <c r="F311" s="58" t="s">
        <v>126</v>
      </c>
      <c r="G311" s="58" t="s">
        <v>1372</v>
      </c>
      <c r="H311" s="58" t="s">
        <v>1373</v>
      </c>
      <c r="I311" s="58">
        <v>19.64</v>
      </c>
      <c r="J311" s="58"/>
      <c r="K311" s="58"/>
      <c r="L311" s="58"/>
      <c r="M311" s="58"/>
      <c r="N311" s="58"/>
      <c r="O311" s="58">
        <v>19.64</v>
      </c>
      <c r="P311" s="58"/>
      <c r="Q311" s="58"/>
      <c r="R311" s="58"/>
      <c r="S311" s="58"/>
      <c r="T311" s="58"/>
      <c r="U311" s="58"/>
      <c r="V311" s="58"/>
      <c r="W311" s="58" t="s">
        <v>108</v>
      </c>
      <c r="X311" s="58" t="s">
        <v>109</v>
      </c>
      <c r="Y311" s="58" t="s">
        <v>128</v>
      </c>
      <c r="Z311" s="58" t="s">
        <v>128</v>
      </c>
      <c r="AA311" s="58" t="s">
        <v>128</v>
      </c>
      <c r="AB311" s="58" t="s">
        <v>128</v>
      </c>
      <c r="AC311" s="58">
        <v>482</v>
      </c>
      <c r="AD311" s="58">
        <v>482</v>
      </c>
      <c r="AE311" s="58">
        <v>1489</v>
      </c>
      <c r="AF311" s="58" t="s">
        <v>1374</v>
      </c>
      <c r="AG311" s="58" t="s">
        <v>1375</v>
      </c>
      <c r="AH311" s="58" t="s">
        <v>1376</v>
      </c>
      <c r="AI311" s="58"/>
      <c r="AJ311" s="58"/>
      <c r="AK311" s="58"/>
      <c r="AL311" s="58"/>
      <c r="AM311" s="58"/>
      <c r="AN311" s="58"/>
      <c r="AO311" s="58" t="s">
        <v>128</v>
      </c>
    </row>
    <row r="312" s="3" customFormat="1" ht="37.75" customHeight="1" spans="1:41">
      <c r="A312" s="57" t="s">
        <v>26</v>
      </c>
      <c r="B312" s="58"/>
      <c r="C312" s="58"/>
      <c r="D312" s="58"/>
      <c r="E312" s="58"/>
      <c r="F312" s="58"/>
      <c r="G312" s="58"/>
      <c r="H312" s="58"/>
      <c r="I312" s="58">
        <f t="shared" ref="I312:V312" si="14">SUM(I313:I316)</f>
        <v>55.85</v>
      </c>
      <c r="J312" s="58">
        <f>SUM(J313:J316)</f>
        <v>0</v>
      </c>
      <c r="K312" s="58">
        <f>SUM(K313:K316)</f>
        <v>0</v>
      </c>
      <c r="L312" s="58">
        <f>SUM(L313:L316)</f>
        <v>0</v>
      </c>
      <c r="M312" s="58">
        <f>SUM(M313:M316)</f>
        <v>0</v>
      </c>
      <c r="N312" s="58">
        <f>SUM(N313:N316)</f>
        <v>0</v>
      </c>
      <c r="O312" s="58">
        <f>SUM(O313:O316)</f>
        <v>55.85</v>
      </c>
      <c r="P312" s="58">
        <f>SUM(P313:P316)</f>
        <v>0</v>
      </c>
      <c r="Q312" s="58">
        <f>SUM(Q313:Q316)</f>
        <v>0</v>
      </c>
      <c r="R312" s="58">
        <f>SUM(R313:R316)</f>
        <v>0</v>
      </c>
      <c r="S312" s="58">
        <f>SUM(S313:S316)</f>
        <v>0</v>
      </c>
      <c r="T312" s="58">
        <f>SUM(T313:T316)</f>
        <v>0</v>
      </c>
      <c r="U312" s="58">
        <f>SUM(U313:U316)</f>
        <v>0</v>
      </c>
      <c r="V312" s="58">
        <f>SUM(V313:V316)</f>
        <v>0</v>
      </c>
      <c r="W312" s="58"/>
      <c r="X312" s="58"/>
      <c r="Y312" s="58"/>
      <c r="Z312" s="58"/>
      <c r="AA312" s="58"/>
      <c r="AB312" s="58"/>
      <c r="AC312" s="58"/>
      <c r="AD312" s="58"/>
      <c r="AE312" s="58"/>
      <c r="AF312" s="58"/>
      <c r="AG312" s="58"/>
      <c r="AH312" s="58"/>
      <c r="AI312" s="58"/>
      <c r="AJ312" s="58"/>
      <c r="AK312" s="58"/>
      <c r="AL312" s="58"/>
      <c r="AM312" s="58"/>
      <c r="AN312" s="58"/>
      <c r="AO312" s="58"/>
    </row>
    <row r="313" ht="81" customHeight="1" spans="1:41">
      <c r="A313" s="57" t="s">
        <v>1377</v>
      </c>
      <c r="B313" s="58" t="s">
        <v>1378</v>
      </c>
      <c r="C313" s="58" t="s">
        <v>1379</v>
      </c>
      <c r="D313" s="58" t="s">
        <v>1370</v>
      </c>
      <c r="E313" s="58" t="s">
        <v>1371</v>
      </c>
      <c r="F313" s="58" t="s">
        <v>126</v>
      </c>
      <c r="G313" s="58" t="s">
        <v>1380</v>
      </c>
      <c r="H313" s="58" t="s">
        <v>1381</v>
      </c>
      <c r="I313" s="58">
        <v>10.5</v>
      </c>
      <c r="J313" s="58"/>
      <c r="K313" s="58"/>
      <c r="L313" s="58"/>
      <c r="M313" s="58"/>
      <c r="N313" s="58"/>
      <c r="O313" s="58">
        <v>10.5</v>
      </c>
      <c r="P313" s="58"/>
      <c r="Q313" s="58"/>
      <c r="R313" s="58"/>
      <c r="S313" s="58"/>
      <c r="T313" s="58"/>
      <c r="U313" s="58"/>
      <c r="V313" s="58"/>
      <c r="W313" s="58" t="s">
        <v>108</v>
      </c>
      <c r="X313" s="58" t="s">
        <v>109</v>
      </c>
      <c r="Y313" s="58" t="s">
        <v>128</v>
      </c>
      <c r="Z313" s="58" t="s">
        <v>128</v>
      </c>
      <c r="AA313" s="58" t="s">
        <v>128</v>
      </c>
      <c r="AB313" s="58" t="s">
        <v>128</v>
      </c>
      <c r="AC313" s="58">
        <v>35</v>
      </c>
      <c r="AD313" s="58">
        <v>35</v>
      </c>
      <c r="AE313" s="58">
        <v>142</v>
      </c>
      <c r="AF313" s="58" t="s">
        <v>1382</v>
      </c>
      <c r="AG313" s="58" t="s">
        <v>1383</v>
      </c>
      <c r="AH313" s="58" t="s">
        <v>1376</v>
      </c>
      <c r="AI313" s="58"/>
      <c r="AJ313" s="58"/>
      <c r="AK313" s="58"/>
      <c r="AL313" s="58"/>
      <c r="AM313" s="58"/>
      <c r="AN313" s="58"/>
      <c r="AO313" s="58" t="s">
        <v>128</v>
      </c>
    </row>
    <row r="314" ht="81" customHeight="1" spans="1:41">
      <c r="A314" s="57" t="s">
        <v>1384</v>
      </c>
      <c r="B314" s="58" t="s">
        <v>1385</v>
      </c>
      <c r="C314" s="58" t="s">
        <v>1386</v>
      </c>
      <c r="D314" s="58" t="s">
        <v>1370</v>
      </c>
      <c r="E314" s="58" t="s">
        <v>1371</v>
      </c>
      <c r="F314" s="58" t="s">
        <v>126</v>
      </c>
      <c r="G314" s="58" t="s">
        <v>1380</v>
      </c>
      <c r="H314" s="58" t="s">
        <v>1381</v>
      </c>
      <c r="I314" s="58">
        <v>5.5</v>
      </c>
      <c r="J314" s="58"/>
      <c r="K314" s="58"/>
      <c r="L314" s="58"/>
      <c r="M314" s="58"/>
      <c r="N314" s="58"/>
      <c r="O314" s="58">
        <v>5.5</v>
      </c>
      <c r="P314" s="58"/>
      <c r="Q314" s="58"/>
      <c r="R314" s="58"/>
      <c r="S314" s="58"/>
      <c r="T314" s="58"/>
      <c r="U314" s="58"/>
      <c r="V314" s="58"/>
      <c r="W314" s="58" t="s">
        <v>108</v>
      </c>
      <c r="X314" s="58" t="s">
        <v>109</v>
      </c>
      <c r="Y314" s="58" t="s">
        <v>128</v>
      </c>
      <c r="Z314" s="58" t="s">
        <v>128</v>
      </c>
      <c r="AA314" s="58" t="s">
        <v>128</v>
      </c>
      <c r="AB314" s="58" t="s">
        <v>128</v>
      </c>
      <c r="AC314" s="58">
        <v>110</v>
      </c>
      <c r="AD314" s="58">
        <v>110</v>
      </c>
      <c r="AE314" s="58">
        <v>429</v>
      </c>
      <c r="AF314" s="58" t="s">
        <v>1386</v>
      </c>
      <c r="AG314" s="58" t="s">
        <v>1387</v>
      </c>
      <c r="AH314" s="58" t="s">
        <v>1388</v>
      </c>
      <c r="AI314" s="58"/>
      <c r="AJ314" s="58"/>
      <c r="AK314" s="58"/>
      <c r="AL314" s="58"/>
      <c r="AM314" s="58"/>
      <c r="AN314" s="58"/>
      <c r="AO314" s="58" t="s">
        <v>128</v>
      </c>
    </row>
    <row r="315" ht="81" customHeight="1" spans="1:41">
      <c r="A315" s="57" t="s">
        <v>1389</v>
      </c>
      <c r="B315" s="58" t="s">
        <v>1390</v>
      </c>
      <c r="C315" s="58" t="s">
        <v>1386</v>
      </c>
      <c r="D315" s="58" t="s">
        <v>1370</v>
      </c>
      <c r="E315" s="58" t="s">
        <v>1371</v>
      </c>
      <c r="F315" s="58" t="s">
        <v>126</v>
      </c>
      <c r="G315" s="58" t="s">
        <v>1380</v>
      </c>
      <c r="H315" s="58" t="s">
        <v>1381</v>
      </c>
      <c r="I315" s="58">
        <v>9.3</v>
      </c>
      <c r="J315" s="58"/>
      <c r="K315" s="58"/>
      <c r="L315" s="58"/>
      <c r="M315" s="58"/>
      <c r="N315" s="58"/>
      <c r="O315" s="58">
        <v>9.3</v>
      </c>
      <c r="P315" s="58"/>
      <c r="Q315" s="58"/>
      <c r="R315" s="58"/>
      <c r="S315" s="58"/>
      <c r="T315" s="58"/>
      <c r="U315" s="58"/>
      <c r="V315" s="58"/>
      <c r="W315" s="58" t="s">
        <v>108</v>
      </c>
      <c r="X315" s="58" t="s">
        <v>109</v>
      </c>
      <c r="Y315" s="58" t="s">
        <v>128</v>
      </c>
      <c r="Z315" s="58" t="s">
        <v>128</v>
      </c>
      <c r="AA315" s="58" t="s">
        <v>128</v>
      </c>
      <c r="AB315" s="58" t="s">
        <v>128</v>
      </c>
      <c r="AC315" s="58">
        <v>93</v>
      </c>
      <c r="AD315" s="58">
        <v>93</v>
      </c>
      <c r="AE315" s="58">
        <v>407</v>
      </c>
      <c r="AF315" s="58" t="s">
        <v>1386</v>
      </c>
      <c r="AG315" s="58" t="s">
        <v>1387</v>
      </c>
      <c r="AH315" s="58" t="s">
        <v>1388</v>
      </c>
      <c r="AI315" s="58"/>
      <c r="AJ315" s="58"/>
      <c r="AK315" s="58"/>
      <c r="AL315" s="58"/>
      <c r="AM315" s="58"/>
      <c r="AN315" s="58"/>
      <c r="AO315" s="58" t="s">
        <v>128</v>
      </c>
    </row>
    <row r="316" ht="81" customHeight="1" spans="1:41">
      <c r="A316" s="57" t="s">
        <v>1391</v>
      </c>
      <c r="B316" s="58" t="s">
        <v>1392</v>
      </c>
      <c r="C316" s="58" t="s">
        <v>1393</v>
      </c>
      <c r="D316" s="58" t="s">
        <v>1370</v>
      </c>
      <c r="E316" s="58" t="s">
        <v>1371</v>
      </c>
      <c r="F316" s="58" t="s">
        <v>126</v>
      </c>
      <c r="G316" s="58" t="s">
        <v>1380</v>
      </c>
      <c r="H316" s="58" t="s">
        <v>1381</v>
      </c>
      <c r="I316" s="58">
        <v>30.55</v>
      </c>
      <c r="J316" s="58"/>
      <c r="K316" s="58"/>
      <c r="L316" s="58"/>
      <c r="M316" s="58"/>
      <c r="N316" s="58"/>
      <c r="O316" s="58">
        <v>30.55</v>
      </c>
      <c r="P316" s="58"/>
      <c r="Q316" s="58"/>
      <c r="R316" s="58"/>
      <c r="S316" s="58"/>
      <c r="T316" s="58"/>
      <c r="U316" s="58"/>
      <c r="V316" s="58"/>
      <c r="W316" s="58" t="s">
        <v>108</v>
      </c>
      <c r="X316" s="58" t="s">
        <v>109</v>
      </c>
      <c r="Y316" s="58" t="s">
        <v>128</v>
      </c>
      <c r="Z316" s="58" t="s">
        <v>128</v>
      </c>
      <c r="AA316" s="58" t="s">
        <v>128</v>
      </c>
      <c r="AB316" s="58" t="s">
        <v>128</v>
      </c>
      <c r="AC316" s="58">
        <v>611</v>
      </c>
      <c r="AD316" s="58">
        <v>611</v>
      </c>
      <c r="AE316" s="58">
        <v>2557</v>
      </c>
      <c r="AF316" s="58" t="s">
        <v>1394</v>
      </c>
      <c r="AG316" s="58" t="s">
        <v>1395</v>
      </c>
      <c r="AH316" s="58" t="s">
        <v>1388</v>
      </c>
      <c r="AI316" s="58"/>
      <c r="AJ316" s="58"/>
      <c r="AK316" s="58"/>
      <c r="AL316" s="58"/>
      <c r="AM316" s="58"/>
      <c r="AN316" s="58"/>
      <c r="AO316" s="58" t="s">
        <v>128</v>
      </c>
    </row>
    <row r="317" s="3" customFormat="1" ht="39" customHeight="1" spans="1:41">
      <c r="A317" s="125" t="s">
        <v>27</v>
      </c>
      <c r="B317" s="58"/>
      <c r="C317" s="58"/>
      <c r="D317" s="58"/>
      <c r="E317" s="58"/>
      <c r="F317" s="58"/>
      <c r="G317" s="58"/>
      <c r="H317" s="58"/>
      <c r="I317" s="58">
        <f t="shared" ref="I317:V317" si="15">SUM(I318:I319)</f>
        <v>152.97</v>
      </c>
      <c r="J317" s="58">
        <f>SUM(J318:J319)</f>
        <v>37</v>
      </c>
      <c r="K317" s="58">
        <f>SUM(K318:K319)</f>
        <v>0</v>
      </c>
      <c r="L317" s="58">
        <f>SUM(L318:L319)</f>
        <v>37</v>
      </c>
      <c r="M317" s="58">
        <f>SUM(M318:M319)</f>
        <v>0</v>
      </c>
      <c r="N317" s="58">
        <f>SUM(N318:N319)</f>
        <v>0</v>
      </c>
      <c r="O317" s="58">
        <f>SUM(O318:O319)</f>
        <v>115.97</v>
      </c>
      <c r="P317" s="58">
        <f>SUM(P318:P319)</f>
        <v>0</v>
      </c>
      <c r="Q317" s="58">
        <f>SUM(Q318:Q319)</f>
        <v>0</v>
      </c>
      <c r="R317" s="58">
        <f>SUM(R318:R319)</f>
        <v>0</v>
      </c>
      <c r="S317" s="58">
        <f>SUM(S318:S319)</f>
        <v>0</v>
      </c>
      <c r="T317" s="58">
        <f>SUM(T318:T319)</f>
        <v>0</v>
      </c>
      <c r="U317" s="58">
        <f>SUM(U318:U319)</f>
        <v>0</v>
      </c>
      <c r="V317" s="58">
        <f>SUM(V318:V319)</f>
        <v>0</v>
      </c>
      <c r="W317" s="58"/>
      <c r="X317" s="58"/>
      <c r="Y317" s="58"/>
      <c r="Z317" s="58"/>
      <c r="AA317" s="58"/>
      <c r="AB317" s="58"/>
      <c r="AC317" s="58"/>
      <c r="AD317" s="58"/>
      <c r="AE317" s="58"/>
      <c r="AF317" s="58"/>
      <c r="AG317" s="58"/>
      <c r="AH317" s="58"/>
      <c r="AI317" s="58"/>
      <c r="AJ317" s="58"/>
      <c r="AK317" s="58"/>
      <c r="AL317" s="58"/>
      <c r="AM317" s="58"/>
      <c r="AN317" s="58"/>
      <c r="AO317" s="58"/>
    </row>
    <row r="318" s="3" customFormat="1" ht="81" customHeight="1" spans="1:41">
      <c r="A318" s="64">
        <v>1</v>
      </c>
      <c r="B318" s="58" t="s">
        <v>1396</v>
      </c>
      <c r="C318" s="58" t="s">
        <v>1397</v>
      </c>
      <c r="D318" s="58" t="s">
        <v>1370</v>
      </c>
      <c r="E318" s="58" t="s">
        <v>1371</v>
      </c>
      <c r="F318" s="58" t="s">
        <v>126</v>
      </c>
      <c r="G318" s="58" t="s">
        <v>1380</v>
      </c>
      <c r="H318" s="58" t="s">
        <v>1381</v>
      </c>
      <c r="I318" s="58">
        <v>115.97</v>
      </c>
      <c r="J318" s="58"/>
      <c r="K318" s="58"/>
      <c r="L318" s="58"/>
      <c r="M318" s="58"/>
      <c r="N318" s="58"/>
      <c r="O318" s="58">
        <v>115.97</v>
      </c>
      <c r="P318" s="58"/>
      <c r="Q318" s="58"/>
      <c r="R318" s="58"/>
      <c r="S318" s="58"/>
      <c r="T318" s="58"/>
      <c r="U318" s="58"/>
      <c r="V318" s="58"/>
      <c r="W318" s="58" t="s">
        <v>108</v>
      </c>
      <c r="X318" s="58" t="s">
        <v>109</v>
      </c>
      <c r="Y318" s="58" t="s">
        <v>128</v>
      </c>
      <c r="Z318" s="58" t="s">
        <v>128</v>
      </c>
      <c r="AA318" s="58" t="s">
        <v>128</v>
      </c>
      <c r="AB318" s="58" t="s">
        <v>128</v>
      </c>
      <c r="AC318" s="58">
        <v>877</v>
      </c>
      <c r="AD318" s="58">
        <v>877</v>
      </c>
      <c r="AE318" s="58">
        <v>2013</v>
      </c>
      <c r="AF318" s="58" t="s">
        <v>1398</v>
      </c>
      <c r="AG318" s="58" t="s">
        <v>1399</v>
      </c>
      <c r="AH318" s="58" t="s">
        <v>1400</v>
      </c>
      <c r="AI318" s="58"/>
      <c r="AJ318" s="58"/>
      <c r="AK318" s="58"/>
      <c r="AL318" s="58"/>
      <c r="AM318" s="58"/>
      <c r="AN318" s="58"/>
      <c r="AO318" s="58" t="s">
        <v>128</v>
      </c>
    </row>
    <row r="319" s="3" customFormat="1" ht="74.4" customHeight="1" spans="1:41">
      <c r="A319" s="64">
        <v>2</v>
      </c>
      <c r="B319" s="58" t="s">
        <v>1401</v>
      </c>
      <c r="C319" s="58" t="s">
        <v>1402</v>
      </c>
      <c r="D319" s="58" t="s">
        <v>1370</v>
      </c>
      <c r="E319" s="58" t="s">
        <v>1371</v>
      </c>
      <c r="F319" s="58" t="s">
        <v>126</v>
      </c>
      <c r="G319" s="58" t="s">
        <v>184</v>
      </c>
      <c r="H319" s="58" t="s">
        <v>1403</v>
      </c>
      <c r="I319" s="58">
        <v>37</v>
      </c>
      <c r="J319" s="58">
        <v>37</v>
      </c>
      <c r="K319" s="58"/>
      <c r="L319" s="58">
        <v>37</v>
      </c>
      <c r="M319" s="58"/>
      <c r="N319" s="58"/>
      <c r="O319" s="58"/>
      <c r="P319" s="58"/>
      <c r="Q319" s="58"/>
      <c r="R319" s="58"/>
      <c r="S319" s="58"/>
      <c r="T319" s="58"/>
      <c r="U319" s="58"/>
      <c r="V319" s="58"/>
      <c r="W319" s="58" t="s">
        <v>127</v>
      </c>
      <c r="X319" s="58" t="s">
        <v>109</v>
      </c>
      <c r="Y319" s="58" t="s">
        <v>128</v>
      </c>
      <c r="Z319" s="58" t="s">
        <v>128</v>
      </c>
      <c r="AA319" s="58" t="s">
        <v>128</v>
      </c>
      <c r="AB319" s="58" t="s">
        <v>128</v>
      </c>
      <c r="AC319" s="58">
        <v>190</v>
      </c>
      <c r="AD319" s="58">
        <v>190</v>
      </c>
      <c r="AE319" s="58">
        <v>570</v>
      </c>
      <c r="AF319" s="58" t="s">
        <v>1398</v>
      </c>
      <c r="AG319" s="58" t="s">
        <v>1404</v>
      </c>
      <c r="AH319" s="58" t="s">
        <v>414</v>
      </c>
      <c r="AI319" s="58"/>
      <c r="AJ319" s="58"/>
      <c r="AK319" s="58"/>
      <c r="AL319" s="58"/>
      <c r="AM319" s="58"/>
      <c r="AN319" s="58"/>
      <c r="AO319" s="58" t="s">
        <v>109</v>
      </c>
    </row>
    <row r="320" s="3" customFormat="1" ht="36" customHeight="1" spans="1:41">
      <c r="A320" s="57" t="s">
        <v>28</v>
      </c>
      <c r="B320" s="58"/>
      <c r="C320" s="58"/>
      <c r="D320" s="58"/>
      <c r="E320" s="58"/>
      <c r="F320" s="58"/>
      <c r="G320" s="58"/>
      <c r="H320" s="58"/>
      <c r="I320" s="58">
        <f>SUM(I321:I324)</f>
        <v>76</v>
      </c>
      <c r="J320" s="58">
        <f t="shared" ref="J320:V320" si="16">SUM(J321:J324)</f>
        <v>10</v>
      </c>
      <c r="K320" s="58">
        <f>SUM(K321:K324)</f>
        <v>0</v>
      </c>
      <c r="L320" s="58">
        <f>SUM(L321:L324)</f>
        <v>10</v>
      </c>
      <c r="M320" s="58">
        <f>SUM(M321:M324)</f>
        <v>0</v>
      </c>
      <c r="N320" s="58">
        <f>SUM(N321:N324)</f>
        <v>0</v>
      </c>
      <c r="O320" s="58">
        <f>SUM(O321:O324)</f>
        <v>6</v>
      </c>
      <c r="P320" s="58">
        <f>SUM(P321:P324)</f>
        <v>0</v>
      </c>
      <c r="Q320" s="58">
        <f>SUM(Q321:Q324)</f>
        <v>0</v>
      </c>
      <c r="R320" s="58">
        <f>SUM(R321:R324)</f>
        <v>0</v>
      </c>
      <c r="S320" s="58">
        <f>SUM(S321:S324)</f>
        <v>50</v>
      </c>
      <c r="T320" s="58">
        <f>SUM(T321:T324)</f>
        <v>0</v>
      </c>
      <c r="U320" s="58">
        <f>SUM(U321:U324)</f>
        <v>0</v>
      </c>
      <c r="V320" s="58">
        <f>SUM(V321:V324)</f>
        <v>10</v>
      </c>
      <c r="W320" s="58"/>
      <c r="X320" s="58"/>
      <c r="Y320" s="58"/>
      <c r="Z320" s="58"/>
      <c r="AA320" s="58"/>
      <c r="AB320" s="58"/>
      <c r="AC320" s="58"/>
      <c r="AD320" s="58"/>
      <c r="AE320" s="58"/>
      <c r="AF320" s="58"/>
      <c r="AG320" s="58"/>
      <c r="AH320" s="58"/>
      <c r="AI320" s="58"/>
      <c r="AJ320" s="58"/>
      <c r="AK320" s="58"/>
      <c r="AL320" s="58"/>
      <c r="AM320" s="58"/>
      <c r="AN320" s="58"/>
      <c r="AO320" s="58"/>
    </row>
    <row r="321" s="3" customFormat="1" ht="55" customHeight="1" spans="1:41">
      <c r="A321" s="125" t="s">
        <v>1405</v>
      </c>
      <c r="B321" s="58" t="s">
        <v>1406</v>
      </c>
      <c r="C321" s="58" t="s">
        <v>1407</v>
      </c>
      <c r="D321" s="58" t="s">
        <v>1370</v>
      </c>
      <c r="E321" s="58" t="s">
        <v>1371</v>
      </c>
      <c r="F321" s="58" t="s">
        <v>126</v>
      </c>
      <c r="G321" s="58" t="s">
        <v>1086</v>
      </c>
      <c r="H321" s="58" t="s">
        <v>1114</v>
      </c>
      <c r="I321" s="58">
        <v>10</v>
      </c>
      <c r="J321" s="58">
        <v>10</v>
      </c>
      <c r="K321" s="58"/>
      <c r="L321" s="58">
        <v>10</v>
      </c>
      <c r="M321" s="58"/>
      <c r="N321" s="58"/>
      <c r="O321" s="58"/>
      <c r="P321" s="58"/>
      <c r="Q321" s="58"/>
      <c r="R321" s="58"/>
      <c r="S321" s="58"/>
      <c r="T321" s="58"/>
      <c r="U321" s="58"/>
      <c r="V321" s="58"/>
      <c r="W321" s="58" t="s">
        <v>127</v>
      </c>
      <c r="X321" s="58" t="s">
        <v>109</v>
      </c>
      <c r="Y321" s="58" t="s">
        <v>128</v>
      </c>
      <c r="Z321" s="58" t="s">
        <v>128</v>
      </c>
      <c r="AA321" s="58" t="s">
        <v>128</v>
      </c>
      <c r="AB321" s="58" t="s">
        <v>128</v>
      </c>
      <c r="AC321" s="58">
        <v>1000</v>
      </c>
      <c r="AD321" s="58">
        <v>1000</v>
      </c>
      <c r="AE321" s="58">
        <v>3000</v>
      </c>
      <c r="AF321" s="58" t="s">
        <v>1408</v>
      </c>
      <c r="AG321" s="58" t="s">
        <v>1409</v>
      </c>
      <c r="AH321" s="58" t="s">
        <v>1410</v>
      </c>
      <c r="AI321" s="58"/>
      <c r="AJ321" s="58"/>
      <c r="AK321" s="58"/>
      <c r="AL321" s="58"/>
      <c r="AM321" s="58"/>
      <c r="AN321" s="58"/>
      <c r="AO321" s="58" t="s">
        <v>109</v>
      </c>
    </row>
    <row r="322" s="37" customFormat="1" ht="79" customHeight="1" spans="1:41">
      <c r="A322" s="57" t="s">
        <v>1411</v>
      </c>
      <c r="B322" s="57" t="s">
        <v>1412</v>
      </c>
      <c r="C322" s="58" t="s">
        <v>1413</v>
      </c>
      <c r="D322" s="58" t="s">
        <v>1119</v>
      </c>
      <c r="E322" s="58" t="s">
        <v>1414</v>
      </c>
      <c r="F322" s="58" t="s">
        <v>126</v>
      </c>
      <c r="G322" s="58" t="s">
        <v>967</v>
      </c>
      <c r="H322" s="58" t="s">
        <v>968</v>
      </c>
      <c r="I322" s="58">
        <v>6</v>
      </c>
      <c r="J322" s="58"/>
      <c r="K322" s="58"/>
      <c r="L322" s="58"/>
      <c r="M322" s="58"/>
      <c r="N322" s="58"/>
      <c r="O322" s="58">
        <v>6</v>
      </c>
      <c r="P322" s="58"/>
      <c r="Q322" s="58"/>
      <c r="R322" s="58"/>
      <c r="S322" s="58"/>
      <c r="T322" s="129"/>
      <c r="U322" s="129"/>
      <c r="V322" s="129"/>
      <c r="W322" s="58" t="s">
        <v>127</v>
      </c>
      <c r="X322" s="58" t="s">
        <v>109</v>
      </c>
      <c r="Y322" s="58" t="s">
        <v>128</v>
      </c>
      <c r="Z322" s="58" t="s">
        <v>128</v>
      </c>
      <c r="AA322" s="58" t="s">
        <v>128</v>
      </c>
      <c r="AB322" s="58" t="s">
        <v>128</v>
      </c>
      <c r="AC322" s="67">
        <v>1800</v>
      </c>
      <c r="AD322" s="67">
        <v>2800</v>
      </c>
      <c r="AE322" s="67">
        <v>4200</v>
      </c>
      <c r="AF322" s="67" t="s">
        <v>1415</v>
      </c>
      <c r="AG322" s="58" t="s">
        <v>1416</v>
      </c>
      <c r="AH322" s="58" t="s">
        <v>970</v>
      </c>
      <c r="AI322" s="58" t="s">
        <v>128</v>
      </c>
      <c r="AJ322" s="58" t="s">
        <v>970</v>
      </c>
      <c r="AK322" s="129"/>
      <c r="AL322" s="129"/>
      <c r="AM322" s="129"/>
      <c r="AN322" s="129"/>
      <c r="AO322" s="129"/>
    </row>
    <row r="323" s="38" customFormat="1" ht="80" customHeight="1" spans="1:36">
      <c r="A323" s="58" t="s">
        <v>1417</v>
      </c>
      <c r="B323" s="59" t="s">
        <v>1418</v>
      </c>
      <c r="C323" s="59" t="s">
        <v>1419</v>
      </c>
      <c r="D323" s="58" t="s">
        <v>1420</v>
      </c>
      <c r="E323" s="58" t="s">
        <v>1421</v>
      </c>
      <c r="F323" s="58" t="s">
        <v>126</v>
      </c>
      <c r="G323" s="58" t="s">
        <v>135</v>
      </c>
      <c r="H323" s="58" t="s">
        <v>1422</v>
      </c>
      <c r="I323" s="69">
        <v>35</v>
      </c>
      <c r="J323" s="69"/>
      <c r="K323" s="69"/>
      <c r="L323" s="69"/>
      <c r="M323" s="69"/>
      <c r="N323" s="69"/>
      <c r="O323" s="69"/>
      <c r="P323" s="69"/>
      <c r="Q323" s="69"/>
      <c r="R323" s="69"/>
      <c r="S323" s="69">
        <v>30</v>
      </c>
      <c r="T323" s="69"/>
      <c r="U323" s="69"/>
      <c r="V323" s="69">
        <v>5</v>
      </c>
      <c r="W323" s="180" t="s">
        <v>108</v>
      </c>
      <c r="X323" s="69" t="s">
        <v>109</v>
      </c>
      <c r="Y323" s="69" t="s">
        <v>109</v>
      </c>
      <c r="Z323" s="69" t="s">
        <v>128</v>
      </c>
      <c r="AA323" s="69" t="s">
        <v>128</v>
      </c>
      <c r="AB323" s="69" t="s">
        <v>128</v>
      </c>
      <c r="AC323" s="58">
        <v>11</v>
      </c>
      <c r="AD323" s="58">
        <v>33</v>
      </c>
      <c r="AE323" s="58">
        <v>33</v>
      </c>
      <c r="AF323" s="58" t="s">
        <v>1423</v>
      </c>
      <c r="AG323" s="58" t="s">
        <v>1424</v>
      </c>
      <c r="AH323" s="58" t="s">
        <v>139</v>
      </c>
      <c r="AI323" s="181" t="s">
        <v>128</v>
      </c>
      <c r="AJ323" s="181" t="s">
        <v>135</v>
      </c>
    </row>
    <row r="324" s="38" customFormat="1" ht="82" customHeight="1" spans="1:36">
      <c r="A324" s="58" t="s">
        <v>1417</v>
      </c>
      <c r="B324" s="58" t="s">
        <v>1425</v>
      </c>
      <c r="C324" s="59" t="s">
        <v>1426</v>
      </c>
      <c r="D324" s="58" t="s">
        <v>1420</v>
      </c>
      <c r="E324" s="58" t="s">
        <v>1421</v>
      </c>
      <c r="F324" s="58" t="s">
        <v>126</v>
      </c>
      <c r="G324" s="58" t="s">
        <v>135</v>
      </c>
      <c r="H324" s="58" t="s">
        <v>1427</v>
      </c>
      <c r="I324" s="69">
        <v>25</v>
      </c>
      <c r="J324" s="69"/>
      <c r="K324" s="69"/>
      <c r="L324" s="69"/>
      <c r="M324" s="69"/>
      <c r="N324" s="69"/>
      <c r="O324" s="69"/>
      <c r="P324" s="69"/>
      <c r="Q324" s="69"/>
      <c r="R324" s="69"/>
      <c r="S324" s="69">
        <v>20</v>
      </c>
      <c r="T324" s="69"/>
      <c r="U324" s="69"/>
      <c r="V324" s="69">
        <v>5</v>
      </c>
      <c r="W324" s="180" t="s">
        <v>108</v>
      </c>
      <c r="X324" s="69" t="s">
        <v>109</v>
      </c>
      <c r="Y324" s="69" t="s">
        <v>109</v>
      </c>
      <c r="Z324" s="69" t="s">
        <v>128</v>
      </c>
      <c r="AA324" s="69" t="s">
        <v>128</v>
      </c>
      <c r="AB324" s="69" t="s">
        <v>128</v>
      </c>
      <c r="AC324" s="58">
        <v>10</v>
      </c>
      <c r="AD324" s="58">
        <v>32</v>
      </c>
      <c r="AE324" s="58">
        <v>32</v>
      </c>
      <c r="AF324" s="58" t="s">
        <v>1423</v>
      </c>
      <c r="AG324" s="58" t="s">
        <v>1428</v>
      </c>
      <c r="AH324" s="58" t="s">
        <v>139</v>
      </c>
      <c r="AI324" s="181" t="s">
        <v>128</v>
      </c>
      <c r="AJ324" s="181" t="s">
        <v>135</v>
      </c>
    </row>
    <row r="325" s="3" customFormat="1" ht="31" customHeight="1" spans="1:41">
      <c r="A325" s="56" t="s">
        <v>29</v>
      </c>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c r="AC325" s="56"/>
      <c r="AD325" s="56"/>
      <c r="AE325" s="56"/>
      <c r="AF325" s="56"/>
      <c r="AG325" s="56"/>
      <c r="AH325" s="56"/>
      <c r="AI325" s="56"/>
      <c r="AJ325" s="56"/>
      <c r="AK325" s="56"/>
      <c r="AL325" s="56"/>
      <c r="AM325" s="56"/>
      <c r="AN325" s="56"/>
      <c r="AO325" s="56"/>
    </row>
    <row r="326" s="3" customFormat="1" ht="31" customHeight="1" spans="1:41">
      <c r="A326" s="57" t="s">
        <v>30</v>
      </c>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row>
    <row r="327" s="3" customFormat="1" ht="31" customHeight="1" spans="1:41">
      <c r="A327" s="57" t="s">
        <v>31</v>
      </c>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row>
    <row r="328" s="3" customFormat="1" ht="41" customHeight="1" spans="1:41">
      <c r="A328" s="56" t="s">
        <v>32</v>
      </c>
      <c r="B328" s="56"/>
      <c r="C328" s="56"/>
      <c r="D328" s="56"/>
      <c r="E328" s="56"/>
      <c r="F328" s="56"/>
      <c r="G328" s="56"/>
      <c r="H328" s="56"/>
      <c r="I328" s="56">
        <f t="shared" ref="I328:V328" si="17">I329+I330+I340+I341+I342</f>
        <v>1622.12</v>
      </c>
      <c r="J328" s="56">
        <f>J329+J330+J340+J341+J342</f>
        <v>0</v>
      </c>
      <c r="K328" s="56">
        <f>K329+K330+K340+K341+K342</f>
        <v>0</v>
      </c>
      <c r="L328" s="56">
        <f>L329+L330+L340+L341+L342</f>
        <v>0</v>
      </c>
      <c r="M328" s="56">
        <f>M329+M330+M340+M341+M342</f>
        <v>0</v>
      </c>
      <c r="N328" s="56">
        <f>N329+N330+N340+N341+N342</f>
        <v>0</v>
      </c>
      <c r="O328" s="56">
        <f>O329+O330+O340+O341+O342</f>
        <v>1622.12</v>
      </c>
      <c r="P328" s="56">
        <f>P329+P330+P340+P341+P342</f>
        <v>0</v>
      </c>
      <c r="Q328" s="56">
        <f>Q329+Q330+Q340+Q341+Q342</f>
        <v>0</v>
      </c>
      <c r="R328" s="56">
        <f>R329+R330+R340+R341+R342</f>
        <v>0</v>
      </c>
      <c r="S328" s="56">
        <f>S329+S330+S340+S341+S342</f>
        <v>0</v>
      </c>
      <c r="T328" s="56">
        <f>T329+T330+T340+T341+T342</f>
        <v>0</v>
      </c>
      <c r="U328" s="56">
        <f>U329+U330+U340+U341+U342</f>
        <v>0</v>
      </c>
      <c r="V328" s="56">
        <f>V329+V330+V340+V341+V342</f>
        <v>0</v>
      </c>
      <c r="W328" s="56"/>
      <c r="X328" s="56"/>
      <c r="Y328" s="56"/>
      <c r="Z328" s="56"/>
      <c r="AA328" s="56"/>
      <c r="AB328" s="56"/>
      <c r="AC328" s="56"/>
      <c r="AD328" s="56"/>
      <c r="AE328" s="56"/>
      <c r="AF328" s="56"/>
      <c r="AG328" s="56"/>
      <c r="AH328" s="56"/>
      <c r="AI328" s="56"/>
      <c r="AJ328" s="56"/>
      <c r="AK328" s="56"/>
      <c r="AL328" s="56"/>
      <c r="AM328" s="56"/>
      <c r="AN328" s="56"/>
      <c r="AO328" s="56"/>
    </row>
    <row r="329" s="3" customFormat="1" ht="73" customHeight="1" spans="1:41">
      <c r="A329" s="57" t="s">
        <v>1429</v>
      </c>
      <c r="B329" s="57" t="s">
        <v>1430</v>
      </c>
      <c r="C329" s="58" t="s">
        <v>1431</v>
      </c>
      <c r="D329" s="58" t="s">
        <v>1432</v>
      </c>
      <c r="E329" s="58" t="s">
        <v>1433</v>
      </c>
      <c r="F329" s="58" t="s">
        <v>126</v>
      </c>
      <c r="G329" s="58" t="s">
        <v>967</v>
      </c>
      <c r="H329" s="58" t="s">
        <v>968</v>
      </c>
      <c r="I329" s="58">
        <v>815</v>
      </c>
      <c r="J329" s="58"/>
      <c r="K329" s="58"/>
      <c r="L329" s="58"/>
      <c r="M329" s="58"/>
      <c r="N329" s="58"/>
      <c r="O329" s="58">
        <v>815</v>
      </c>
      <c r="P329" s="58"/>
      <c r="Q329" s="58"/>
      <c r="R329" s="58"/>
      <c r="S329" s="58"/>
      <c r="T329" s="58"/>
      <c r="U329" s="58"/>
      <c r="V329" s="58"/>
      <c r="W329" s="58" t="s">
        <v>108</v>
      </c>
      <c r="X329" s="58" t="s">
        <v>109</v>
      </c>
      <c r="Y329" s="58" t="s">
        <v>128</v>
      </c>
      <c r="Z329" s="58" t="s">
        <v>128</v>
      </c>
      <c r="AA329" s="58" t="s">
        <v>128</v>
      </c>
      <c r="AB329" s="58" t="s">
        <v>128</v>
      </c>
      <c r="AC329" s="58">
        <v>1060</v>
      </c>
      <c r="AD329" s="58">
        <v>1060</v>
      </c>
      <c r="AE329" s="58">
        <v>1060</v>
      </c>
      <c r="AF329" s="58" t="s">
        <v>846</v>
      </c>
      <c r="AG329" s="58" t="s">
        <v>1434</v>
      </c>
      <c r="AH329" s="58"/>
      <c r="AI329" s="58" t="s">
        <v>128</v>
      </c>
      <c r="AJ329" s="58" t="s">
        <v>970</v>
      </c>
      <c r="AK329" s="58"/>
      <c r="AL329" s="58"/>
      <c r="AM329" s="58"/>
      <c r="AN329" s="58"/>
      <c r="AO329" s="58"/>
    </row>
    <row r="330" s="3" customFormat="1" ht="35.15" customHeight="1" spans="1:41">
      <c r="A330" s="57" t="s">
        <v>1435</v>
      </c>
      <c r="B330" s="58" t="s">
        <v>110</v>
      </c>
      <c r="C330" s="58"/>
      <c r="D330" s="58"/>
      <c r="E330" s="58"/>
      <c r="F330" s="58"/>
      <c r="G330" s="58"/>
      <c r="H330" s="58"/>
      <c r="I330" s="179">
        <v>43.9</v>
      </c>
      <c r="J330" s="179"/>
      <c r="K330" s="179"/>
      <c r="L330" s="179"/>
      <c r="M330" s="179"/>
      <c r="N330" s="179"/>
      <c r="O330" s="179">
        <v>43.9</v>
      </c>
      <c r="P330" s="179"/>
      <c r="Q330" s="179"/>
      <c r="R330" s="58"/>
      <c r="S330" s="58"/>
      <c r="T330" s="58"/>
      <c r="U330" s="58"/>
      <c r="V330" s="58"/>
      <c r="W330" s="58"/>
      <c r="X330" s="58"/>
      <c r="Y330" s="58"/>
      <c r="Z330" s="58"/>
      <c r="AA330" s="58"/>
      <c r="AB330" s="58"/>
      <c r="AC330" s="69">
        <f t="shared" ref="AC330:AE330" si="18">SUM(AC331:AC339)</f>
        <v>136</v>
      </c>
      <c r="AD330" s="69">
        <f>SUM(AD331:AD339)</f>
        <v>136</v>
      </c>
      <c r="AE330" s="69">
        <f>SUM(AE331:AE339)</f>
        <v>136</v>
      </c>
      <c r="AF330" s="58"/>
      <c r="AG330" s="58"/>
      <c r="AH330" s="58"/>
      <c r="AI330" s="58"/>
      <c r="AJ330" s="58"/>
      <c r="AK330" s="58"/>
      <c r="AL330" s="58"/>
      <c r="AM330" s="58"/>
      <c r="AN330" s="58"/>
      <c r="AO330" s="58"/>
    </row>
    <row r="331" s="11" customFormat="1" ht="204.65" customHeight="1" spans="1:41">
      <c r="A331" s="57"/>
      <c r="B331" s="57" t="s">
        <v>1436</v>
      </c>
      <c r="C331" s="58" t="s">
        <v>1437</v>
      </c>
      <c r="D331" s="58" t="s">
        <v>461</v>
      </c>
      <c r="E331" s="58" t="s">
        <v>1438</v>
      </c>
      <c r="F331" s="58" t="s">
        <v>126</v>
      </c>
      <c r="G331" s="58" t="s">
        <v>1439</v>
      </c>
      <c r="H331" s="58" t="s">
        <v>1188</v>
      </c>
      <c r="I331" s="179">
        <f>96.42*80*12/10000</f>
        <v>9.25632</v>
      </c>
      <c r="J331" s="179"/>
      <c r="K331" s="179"/>
      <c r="L331" s="179"/>
      <c r="M331" s="179"/>
      <c r="N331" s="179"/>
      <c r="O331" s="179">
        <f>96.42*80*12/10000</f>
        <v>9.25632</v>
      </c>
      <c r="P331" s="179"/>
      <c r="Q331" s="179"/>
      <c r="R331" s="179"/>
      <c r="S331" s="58"/>
      <c r="T331" s="58"/>
      <c r="U331" s="58"/>
      <c r="V331" s="58"/>
      <c r="W331" s="58" t="s">
        <v>108</v>
      </c>
      <c r="X331" s="58" t="s">
        <v>109</v>
      </c>
      <c r="Y331" s="58" t="s">
        <v>109</v>
      </c>
      <c r="Z331" s="58" t="s">
        <v>128</v>
      </c>
      <c r="AA331" s="58" t="s">
        <v>128</v>
      </c>
      <c r="AB331" s="58" t="s">
        <v>128</v>
      </c>
      <c r="AC331" s="58">
        <v>23</v>
      </c>
      <c r="AD331" s="58">
        <v>23</v>
      </c>
      <c r="AE331" s="58">
        <v>23</v>
      </c>
      <c r="AF331" s="58" t="s">
        <v>1440</v>
      </c>
      <c r="AG331" s="58" t="s">
        <v>1441</v>
      </c>
      <c r="AH331" s="58"/>
      <c r="AI331" s="58"/>
      <c r="AJ331" s="58"/>
      <c r="AK331" s="58"/>
      <c r="AL331" s="58"/>
      <c r="AM331" s="58"/>
      <c r="AN331" s="58"/>
      <c r="AO331" s="58" t="s">
        <v>128</v>
      </c>
    </row>
    <row r="332" s="11" customFormat="1" ht="168" customHeight="1" spans="1:41">
      <c r="A332" s="57"/>
      <c r="B332" s="57" t="s">
        <v>1442</v>
      </c>
      <c r="C332" s="58" t="s">
        <v>1443</v>
      </c>
      <c r="D332" s="58" t="s">
        <v>158</v>
      </c>
      <c r="E332" s="58" t="s">
        <v>1444</v>
      </c>
      <c r="F332" s="58" t="s">
        <v>126</v>
      </c>
      <c r="G332" s="58" t="s">
        <v>1439</v>
      </c>
      <c r="H332" s="58" t="s">
        <v>1445</v>
      </c>
      <c r="I332" s="179">
        <f>69.3*80*12/10000</f>
        <v>6.6528</v>
      </c>
      <c r="J332" s="179"/>
      <c r="K332" s="179"/>
      <c r="L332" s="179"/>
      <c r="M332" s="179"/>
      <c r="N332" s="179"/>
      <c r="O332" s="179">
        <f>69.3*80*12/10000</f>
        <v>6.6528</v>
      </c>
      <c r="P332" s="179"/>
      <c r="Q332" s="179"/>
      <c r="R332" s="179"/>
      <c r="S332" s="58"/>
      <c r="T332" s="58"/>
      <c r="U332" s="58"/>
      <c r="V332" s="58"/>
      <c r="W332" s="58" t="s">
        <v>108</v>
      </c>
      <c r="X332" s="58" t="s">
        <v>109</v>
      </c>
      <c r="Y332" s="58" t="s">
        <v>109</v>
      </c>
      <c r="Z332" s="58" t="s">
        <v>128</v>
      </c>
      <c r="AA332" s="58" t="s">
        <v>128</v>
      </c>
      <c r="AB332" s="58" t="s">
        <v>128</v>
      </c>
      <c r="AC332" s="58">
        <v>17</v>
      </c>
      <c r="AD332" s="58">
        <v>17</v>
      </c>
      <c r="AE332" s="58">
        <v>17</v>
      </c>
      <c r="AF332" s="58" t="s">
        <v>1440</v>
      </c>
      <c r="AG332" s="58" t="s">
        <v>1446</v>
      </c>
      <c r="AH332" s="58"/>
      <c r="AI332" s="58"/>
      <c r="AJ332" s="58"/>
      <c r="AK332" s="58"/>
      <c r="AL332" s="58"/>
      <c r="AM332" s="58"/>
      <c r="AN332" s="58"/>
      <c r="AO332" s="58" t="s">
        <v>128</v>
      </c>
    </row>
    <row r="333" s="11" customFormat="1" ht="149.4" customHeight="1" spans="1:41">
      <c r="A333" s="57"/>
      <c r="B333" s="58" t="s">
        <v>1447</v>
      </c>
      <c r="C333" s="58" t="s">
        <v>1448</v>
      </c>
      <c r="D333" s="58" t="s">
        <v>403</v>
      </c>
      <c r="E333" s="58" t="s">
        <v>1449</v>
      </c>
      <c r="F333" s="58" t="s">
        <v>126</v>
      </c>
      <c r="G333" s="58" t="s">
        <v>1439</v>
      </c>
      <c r="H333" s="58" t="s">
        <v>1450</v>
      </c>
      <c r="I333" s="179">
        <f>59*80*12/10000</f>
        <v>5.664</v>
      </c>
      <c r="J333" s="179"/>
      <c r="K333" s="179"/>
      <c r="L333" s="179"/>
      <c r="M333" s="179"/>
      <c r="N333" s="179"/>
      <c r="O333" s="179">
        <f>59*80*12/10000</f>
        <v>5.664</v>
      </c>
      <c r="P333" s="179"/>
      <c r="Q333" s="179"/>
      <c r="R333" s="179"/>
      <c r="S333" s="58"/>
      <c r="T333" s="58"/>
      <c r="U333" s="58"/>
      <c r="V333" s="58"/>
      <c r="W333" s="58" t="s">
        <v>108</v>
      </c>
      <c r="X333" s="58" t="s">
        <v>109</v>
      </c>
      <c r="Y333" s="58" t="s">
        <v>109</v>
      </c>
      <c r="Z333" s="58" t="s">
        <v>128</v>
      </c>
      <c r="AA333" s="58" t="s">
        <v>128</v>
      </c>
      <c r="AB333" s="58" t="s">
        <v>128</v>
      </c>
      <c r="AC333" s="58">
        <v>20</v>
      </c>
      <c r="AD333" s="58">
        <v>20</v>
      </c>
      <c r="AE333" s="58">
        <v>20</v>
      </c>
      <c r="AF333" s="58" t="s">
        <v>1440</v>
      </c>
      <c r="AG333" s="58" t="s">
        <v>1451</v>
      </c>
      <c r="AH333" s="58"/>
      <c r="AI333" s="58"/>
      <c r="AJ333" s="58"/>
      <c r="AK333" s="58"/>
      <c r="AL333" s="58"/>
      <c r="AM333" s="58"/>
      <c r="AN333" s="58"/>
      <c r="AO333" s="58" t="s">
        <v>128</v>
      </c>
    </row>
    <row r="334" s="11" customFormat="1" ht="69.9" customHeight="1" spans="1:41">
      <c r="A334" s="57"/>
      <c r="B334" s="57" t="s">
        <v>1452</v>
      </c>
      <c r="C334" s="58" t="s">
        <v>1453</v>
      </c>
      <c r="D334" s="58" t="s">
        <v>1223</v>
      </c>
      <c r="E334" s="58" t="s">
        <v>1454</v>
      </c>
      <c r="F334" s="58" t="s">
        <v>126</v>
      </c>
      <c r="G334" s="58" t="s">
        <v>1439</v>
      </c>
      <c r="H334" s="58" t="s">
        <v>1455</v>
      </c>
      <c r="I334" s="179">
        <f>28*80*12/10000</f>
        <v>2.688</v>
      </c>
      <c r="J334" s="179"/>
      <c r="K334" s="179"/>
      <c r="L334" s="179"/>
      <c r="M334" s="179"/>
      <c r="N334" s="179"/>
      <c r="O334" s="179">
        <f>28*80*12/10000</f>
        <v>2.688</v>
      </c>
      <c r="P334" s="179"/>
      <c r="Q334" s="179"/>
      <c r="R334" s="179"/>
      <c r="S334" s="58"/>
      <c r="T334" s="58"/>
      <c r="U334" s="58"/>
      <c r="V334" s="58"/>
      <c r="W334" s="58" t="s">
        <v>108</v>
      </c>
      <c r="X334" s="58" t="s">
        <v>109</v>
      </c>
      <c r="Y334" s="58" t="s">
        <v>109</v>
      </c>
      <c r="Z334" s="58" t="s">
        <v>128</v>
      </c>
      <c r="AA334" s="58" t="s">
        <v>128</v>
      </c>
      <c r="AB334" s="58" t="s">
        <v>128</v>
      </c>
      <c r="AC334" s="58">
        <v>7</v>
      </c>
      <c r="AD334" s="58">
        <v>7</v>
      </c>
      <c r="AE334" s="58">
        <v>7</v>
      </c>
      <c r="AF334" s="58" t="s">
        <v>1440</v>
      </c>
      <c r="AG334" s="58" t="s">
        <v>1456</v>
      </c>
      <c r="AH334" s="58"/>
      <c r="AI334" s="58"/>
      <c r="AJ334" s="58"/>
      <c r="AK334" s="58"/>
      <c r="AL334" s="58"/>
      <c r="AM334" s="58"/>
      <c r="AN334" s="58"/>
      <c r="AO334" s="58" t="s">
        <v>128</v>
      </c>
    </row>
    <row r="335" s="11" customFormat="1" ht="69.9" customHeight="1" spans="1:41">
      <c r="A335" s="57"/>
      <c r="B335" s="57" t="s">
        <v>1457</v>
      </c>
      <c r="C335" s="58" t="s">
        <v>1458</v>
      </c>
      <c r="D335" s="58" t="s">
        <v>182</v>
      </c>
      <c r="E335" s="58" t="s">
        <v>1459</v>
      </c>
      <c r="F335" s="58" t="s">
        <v>126</v>
      </c>
      <c r="G335" s="58" t="s">
        <v>1439</v>
      </c>
      <c r="H335" s="58" t="s">
        <v>1460</v>
      </c>
      <c r="I335" s="179">
        <f>37.4*80*12/10000</f>
        <v>3.5904</v>
      </c>
      <c r="J335" s="179"/>
      <c r="K335" s="179"/>
      <c r="L335" s="179"/>
      <c r="M335" s="179"/>
      <c r="N335" s="179"/>
      <c r="O335" s="179">
        <f>37.4*80*12/10000</f>
        <v>3.5904</v>
      </c>
      <c r="P335" s="179"/>
      <c r="Q335" s="179"/>
      <c r="R335" s="179"/>
      <c r="S335" s="58"/>
      <c r="T335" s="58"/>
      <c r="U335" s="58"/>
      <c r="V335" s="58"/>
      <c r="W335" s="58" t="s">
        <v>108</v>
      </c>
      <c r="X335" s="58" t="s">
        <v>109</v>
      </c>
      <c r="Y335" s="58" t="s">
        <v>109</v>
      </c>
      <c r="Z335" s="58" t="s">
        <v>128</v>
      </c>
      <c r="AA335" s="58" t="s">
        <v>128</v>
      </c>
      <c r="AB335" s="58" t="s">
        <v>128</v>
      </c>
      <c r="AC335" s="58">
        <v>12</v>
      </c>
      <c r="AD335" s="58">
        <v>12</v>
      </c>
      <c r="AE335" s="58">
        <v>12</v>
      </c>
      <c r="AF335" s="58" t="s">
        <v>1440</v>
      </c>
      <c r="AG335" s="58" t="s">
        <v>1461</v>
      </c>
      <c r="AH335" s="58"/>
      <c r="AI335" s="58"/>
      <c r="AJ335" s="58"/>
      <c r="AK335" s="58"/>
      <c r="AL335" s="58"/>
      <c r="AM335" s="58"/>
      <c r="AN335" s="58"/>
      <c r="AO335" s="58" t="s">
        <v>128</v>
      </c>
    </row>
    <row r="336" s="11" customFormat="1" ht="69.9" customHeight="1" spans="1:41">
      <c r="A336" s="57"/>
      <c r="B336" s="57" t="s">
        <v>1462</v>
      </c>
      <c r="C336" s="58" t="s">
        <v>1463</v>
      </c>
      <c r="D336" s="58" t="s">
        <v>293</v>
      </c>
      <c r="E336" s="58" t="s">
        <v>1464</v>
      </c>
      <c r="F336" s="58" t="s">
        <v>126</v>
      </c>
      <c r="G336" s="58" t="s">
        <v>1439</v>
      </c>
      <c r="H336" s="58" t="s">
        <v>1465</v>
      </c>
      <c r="I336" s="179">
        <f>33.3*12*80/10000</f>
        <v>3.1968</v>
      </c>
      <c r="J336" s="179"/>
      <c r="K336" s="179"/>
      <c r="L336" s="179"/>
      <c r="M336" s="179"/>
      <c r="N336" s="179"/>
      <c r="O336" s="179">
        <f>33.3*12*80/10000</f>
        <v>3.1968</v>
      </c>
      <c r="P336" s="179"/>
      <c r="Q336" s="179"/>
      <c r="R336" s="179"/>
      <c r="S336" s="58"/>
      <c r="T336" s="58"/>
      <c r="U336" s="58"/>
      <c r="V336" s="58"/>
      <c r="W336" s="58" t="s">
        <v>108</v>
      </c>
      <c r="X336" s="58" t="s">
        <v>109</v>
      </c>
      <c r="Y336" s="58" t="s">
        <v>109</v>
      </c>
      <c r="Z336" s="58" t="s">
        <v>128</v>
      </c>
      <c r="AA336" s="58" t="s">
        <v>128</v>
      </c>
      <c r="AB336" s="58" t="s">
        <v>128</v>
      </c>
      <c r="AC336" s="58">
        <v>10</v>
      </c>
      <c r="AD336" s="58">
        <v>10</v>
      </c>
      <c r="AE336" s="58">
        <v>10</v>
      </c>
      <c r="AF336" s="58" t="s">
        <v>1440</v>
      </c>
      <c r="AG336" s="58" t="s">
        <v>1466</v>
      </c>
      <c r="AH336" s="58"/>
      <c r="AI336" s="58"/>
      <c r="AJ336" s="58"/>
      <c r="AK336" s="58"/>
      <c r="AL336" s="58"/>
      <c r="AM336" s="58"/>
      <c r="AN336" s="58"/>
      <c r="AO336" s="58" t="s">
        <v>128</v>
      </c>
    </row>
    <row r="337" s="11" customFormat="1" ht="77.4" customHeight="1" spans="1:41">
      <c r="A337" s="57"/>
      <c r="B337" s="57" t="s">
        <v>1467</v>
      </c>
      <c r="C337" s="58" t="s">
        <v>1468</v>
      </c>
      <c r="D337" s="58" t="s">
        <v>142</v>
      </c>
      <c r="E337" s="58" t="s">
        <v>1469</v>
      </c>
      <c r="F337" s="58" t="s">
        <v>126</v>
      </c>
      <c r="G337" s="58" t="s">
        <v>1439</v>
      </c>
      <c r="H337" s="58" t="s">
        <v>1470</v>
      </c>
      <c r="I337" s="179">
        <f>66.7*12*80/10000</f>
        <v>6.4032</v>
      </c>
      <c r="J337" s="179"/>
      <c r="K337" s="179"/>
      <c r="L337" s="179"/>
      <c r="M337" s="179"/>
      <c r="N337" s="179"/>
      <c r="O337" s="179">
        <f>66.7*12*80/10000</f>
        <v>6.4032</v>
      </c>
      <c r="P337" s="179"/>
      <c r="Q337" s="179"/>
      <c r="R337" s="179"/>
      <c r="S337" s="58"/>
      <c r="T337" s="58"/>
      <c r="U337" s="58"/>
      <c r="V337" s="58"/>
      <c r="W337" s="58" t="s">
        <v>108</v>
      </c>
      <c r="X337" s="58" t="s">
        <v>109</v>
      </c>
      <c r="Y337" s="58" t="s">
        <v>109</v>
      </c>
      <c r="Z337" s="58" t="s">
        <v>128</v>
      </c>
      <c r="AA337" s="58" t="s">
        <v>128</v>
      </c>
      <c r="AB337" s="58" t="s">
        <v>128</v>
      </c>
      <c r="AC337" s="58">
        <v>25</v>
      </c>
      <c r="AD337" s="58">
        <v>25</v>
      </c>
      <c r="AE337" s="58">
        <v>25</v>
      </c>
      <c r="AF337" s="58" t="s">
        <v>1440</v>
      </c>
      <c r="AG337" s="58" t="s">
        <v>1471</v>
      </c>
      <c r="AH337" s="58"/>
      <c r="AI337" s="58"/>
      <c r="AJ337" s="58"/>
      <c r="AK337" s="58"/>
      <c r="AL337" s="58"/>
      <c r="AM337" s="58"/>
      <c r="AN337" s="58"/>
      <c r="AO337" s="58" t="s">
        <v>128</v>
      </c>
    </row>
    <row r="338" s="11" customFormat="1" ht="67.75" customHeight="1" spans="1:41">
      <c r="A338" s="57"/>
      <c r="B338" s="57" t="s">
        <v>1472</v>
      </c>
      <c r="C338" s="58" t="s">
        <v>1473</v>
      </c>
      <c r="D338" s="58" t="s">
        <v>133</v>
      </c>
      <c r="E338" s="58" t="s">
        <v>1474</v>
      </c>
      <c r="F338" s="58" t="s">
        <v>126</v>
      </c>
      <c r="G338" s="58" t="s">
        <v>1439</v>
      </c>
      <c r="H338" s="58" t="s">
        <v>1475</v>
      </c>
      <c r="I338" s="179">
        <v>1.344</v>
      </c>
      <c r="J338" s="179"/>
      <c r="K338" s="179"/>
      <c r="L338" s="179"/>
      <c r="M338" s="179"/>
      <c r="N338" s="179"/>
      <c r="O338" s="179">
        <v>1.344</v>
      </c>
      <c r="P338" s="58"/>
      <c r="Q338" s="58"/>
      <c r="R338" s="58"/>
      <c r="S338" s="58"/>
      <c r="T338" s="58"/>
      <c r="U338" s="58"/>
      <c r="V338" s="58"/>
      <c r="W338" s="58" t="s">
        <v>108</v>
      </c>
      <c r="X338" s="58" t="s">
        <v>109</v>
      </c>
      <c r="Y338" s="58" t="s">
        <v>128</v>
      </c>
      <c r="Z338" s="58" t="s">
        <v>128</v>
      </c>
      <c r="AA338" s="58" t="s">
        <v>128</v>
      </c>
      <c r="AB338" s="58" t="s">
        <v>128</v>
      </c>
      <c r="AC338" s="58">
        <v>4</v>
      </c>
      <c r="AD338" s="58">
        <v>4</v>
      </c>
      <c r="AE338" s="58">
        <v>4</v>
      </c>
      <c r="AF338" s="58" t="s">
        <v>1440</v>
      </c>
      <c r="AG338" s="58" t="s">
        <v>1476</v>
      </c>
      <c r="AH338" s="58"/>
      <c r="AI338" s="58"/>
      <c r="AJ338" s="58"/>
      <c r="AK338" s="58"/>
      <c r="AL338" s="58"/>
      <c r="AM338" s="58"/>
      <c r="AN338" s="58"/>
      <c r="AO338" s="58" t="s">
        <v>128</v>
      </c>
    </row>
    <row r="339" s="11" customFormat="1" ht="77.4" customHeight="1" spans="1:41">
      <c r="A339" s="57"/>
      <c r="B339" s="57" t="s">
        <v>1477</v>
      </c>
      <c r="C339" s="58" t="s">
        <v>1478</v>
      </c>
      <c r="D339" s="58" t="s">
        <v>551</v>
      </c>
      <c r="E339" s="58" t="s">
        <v>1479</v>
      </c>
      <c r="F339" s="58" t="s">
        <v>126</v>
      </c>
      <c r="G339" s="58" t="s">
        <v>1439</v>
      </c>
      <c r="H339" s="58" t="s">
        <v>1480</v>
      </c>
      <c r="I339" s="179">
        <f>53.4*80*12/10000</f>
        <v>5.1264</v>
      </c>
      <c r="J339" s="179"/>
      <c r="K339" s="179"/>
      <c r="L339" s="179"/>
      <c r="M339" s="179"/>
      <c r="N339" s="179"/>
      <c r="O339" s="179">
        <f>53.4*80*12/10000</f>
        <v>5.1264</v>
      </c>
      <c r="P339" s="179"/>
      <c r="Q339" s="179"/>
      <c r="R339" s="179"/>
      <c r="S339" s="179"/>
      <c r="T339" s="179"/>
      <c r="U339" s="179"/>
      <c r="V339" s="179"/>
      <c r="W339" s="58" t="s">
        <v>108</v>
      </c>
      <c r="X339" s="58" t="s">
        <v>109</v>
      </c>
      <c r="Y339" s="58" t="s">
        <v>109</v>
      </c>
      <c r="Z339" s="58" t="s">
        <v>128</v>
      </c>
      <c r="AA339" s="58" t="s">
        <v>128</v>
      </c>
      <c r="AB339" s="58" t="s">
        <v>128</v>
      </c>
      <c r="AC339" s="58">
        <v>18</v>
      </c>
      <c r="AD339" s="58">
        <v>18</v>
      </c>
      <c r="AE339" s="58">
        <v>18</v>
      </c>
      <c r="AF339" s="58" t="s">
        <v>1440</v>
      </c>
      <c r="AG339" s="58" t="s">
        <v>1481</v>
      </c>
      <c r="AH339" s="58"/>
      <c r="AI339" s="58"/>
      <c r="AJ339" s="58"/>
      <c r="AK339" s="58"/>
      <c r="AL339" s="58"/>
      <c r="AM339" s="58"/>
      <c r="AN339" s="58"/>
      <c r="AO339" s="58" t="s">
        <v>128</v>
      </c>
    </row>
    <row r="340" s="3" customFormat="1" ht="31" customHeight="1" spans="1:41">
      <c r="A340" s="57" t="s">
        <v>1482</v>
      </c>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row>
    <row r="341" s="3" customFormat="1" ht="86" customHeight="1" spans="1:41">
      <c r="A341" s="57" t="s">
        <v>1483</v>
      </c>
      <c r="B341" s="58" t="s">
        <v>1484</v>
      </c>
      <c r="C341" s="58" t="s">
        <v>1485</v>
      </c>
      <c r="D341" s="58" t="s">
        <v>1486</v>
      </c>
      <c r="E341" s="58" t="s">
        <v>1487</v>
      </c>
      <c r="F341" s="58">
        <v>2019</v>
      </c>
      <c r="G341" s="58" t="s">
        <v>1488</v>
      </c>
      <c r="H341" s="58" t="s">
        <v>1489</v>
      </c>
      <c r="I341" s="58">
        <v>392</v>
      </c>
      <c r="J341" s="58"/>
      <c r="K341" s="58"/>
      <c r="L341" s="58"/>
      <c r="M341" s="58"/>
      <c r="N341" s="58"/>
      <c r="O341" s="58">
        <v>392</v>
      </c>
      <c r="P341" s="58"/>
      <c r="Q341" s="58"/>
      <c r="R341" s="58"/>
      <c r="S341" s="58"/>
      <c r="T341" s="58"/>
      <c r="U341" s="58"/>
      <c r="V341" s="58"/>
      <c r="W341" s="58" t="s">
        <v>1490</v>
      </c>
      <c r="X341" s="58" t="s">
        <v>109</v>
      </c>
      <c r="Y341" s="58" t="s">
        <v>109</v>
      </c>
      <c r="Z341" s="58" t="s">
        <v>128</v>
      </c>
      <c r="AA341" s="58" t="s">
        <v>128</v>
      </c>
      <c r="AB341" s="58" t="s">
        <v>128</v>
      </c>
      <c r="AC341" s="58">
        <v>168</v>
      </c>
      <c r="AD341" s="58">
        <v>168</v>
      </c>
      <c r="AE341" s="58">
        <v>168</v>
      </c>
      <c r="AF341" s="58" t="s">
        <v>1485</v>
      </c>
      <c r="AG341" s="58" t="s">
        <v>1491</v>
      </c>
      <c r="AH341" s="58"/>
      <c r="AI341" s="58"/>
      <c r="AJ341" s="58"/>
      <c r="AK341" s="58"/>
      <c r="AL341" s="58"/>
      <c r="AM341" s="58"/>
      <c r="AN341" s="58"/>
      <c r="AO341" s="58" t="s">
        <v>128</v>
      </c>
    </row>
    <row r="342" s="3" customFormat="1" ht="70" customHeight="1" spans="1:41">
      <c r="A342" s="57" t="s">
        <v>37</v>
      </c>
      <c r="B342" s="58"/>
      <c r="C342" s="58"/>
      <c r="D342" s="58"/>
      <c r="E342" s="58"/>
      <c r="F342" s="58"/>
      <c r="G342" s="58"/>
      <c r="H342" s="58"/>
      <c r="I342" s="58">
        <f t="shared" ref="I342:V342" si="19">SUM(I343:I344)</f>
        <v>371.22</v>
      </c>
      <c r="J342" s="58">
        <f>SUM(J343:J344)</f>
        <v>0</v>
      </c>
      <c r="K342" s="58">
        <f>SUM(K343:K344)</f>
        <v>0</v>
      </c>
      <c r="L342" s="58">
        <f>SUM(L343:L344)</f>
        <v>0</v>
      </c>
      <c r="M342" s="58">
        <f>SUM(M343:M344)</f>
        <v>0</v>
      </c>
      <c r="N342" s="58">
        <f>SUM(N343:N344)</f>
        <v>0</v>
      </c>
      <c r="O342" s="58">
        <f>SUM(O343:O344)</f>
        <v>371.22</v>
      </c>
      <c r="P342" s="58">
        <f>SUM(P343:P344)</f>
        <v>0</v>
      </c>
      <c r="Q342" s="58">
        <f>SUM(Q343:Q344)</f>
        <v>0</v>
      </c>
      <c r="R342" s="58">
        <f>SUM(R343:R344)</f>
        <v>0</v>
      </c>
      <c r="S342" s="58">
        <f>SUM(S343:S344)</f>
        <v>0</v>
      </c>
      <c r="T342" s="58">
        <f>SUM(T343:T344)</f>
        <v>0</v>
      </c>
      <c r="U342" s="58">
        <f>SUM(U343:U344)</f>
        <v>0</v>
      </c>
      <c r="V342" s="58">
        <f>SUM(V343:V344)</f>
        <v>0</v>
      </c>
      <c r="W342" s="58"/>
      <c r="X342" s="58"/>
      <c r="Y342" s="58"/>
      <c r="Z342" s="58"/>
      <c r="AA342" s="58"/>
      <c r="AB342" s="58"/>
      <c r="AC342" s="58"/>
      <c r="AD342" s="58"/>
      <c r="AE342" s="58"/>
      <c r="AF342" s="58"/>
      <c r="AG342" s="58"/>
      <c r="AH342" s="58"/>
      <c r="AI342" s="58"/>
      <c r="AJ342" s="58"/>
      <c r="AK342" s="58"/>
      <c r="AL342" s="58"/>
      <c r="AM342" s="58"/>
      <c r="AN342" s="58"/>
      <c r="AO342" s="58"/>
    </row>
    <row r="343" ht="73" customHeight="1" spans="1:41">
      <c r="A343" s="125"/>
      <c r="B343" s="58" t="s">
        <v>1492</v>
      </c>
      <c r="C343" s="58" t="s">
        <v>1493</v>
      </c>
      <c r="D343" s="58" t="s">
        <v>1370</v>
      </c>
      <c r="E343" s="58" t="s">
        <v>1371</v>
      </c>
      <c r="F343" s="58" t="s">
        <v>126</v>
      </c>
      <c r="G343" s="58" t="s">
        <v>1380</v>
      </c>
      <c r="H343" s="58" t="s">
        <v>1381</v>
      </c>
      <c r="I343" s="58">
        <v>106.82</v>
      </c>
      <c r="J343" s="58"/>
      <c r="K343" s="58"/>
      <c r="L343" s="58"/>
      <c r="M343" s="58"/>
      <c r="N343" s="58"/>
      <c r="O343" s="58">
        <v>106.82</v>
      </c>
      <c r="P343" s="58"/>
      <c r="Q343" s="58"/>
      <c r="R343" s="58"/>
      <c r="S343" s="58"/>
      <c r="T343" s="58"/>
      <c r="U343" s="58"/>
      <c r="V343" s="58"/>
      <c r="W343" s="58" t="s">
        <v>108</v>
      </c>
      <c r="X343" s="58" t="s">
        <v>109</v>
      </c>
      <c r="Y343" s="58" t="s">
        <v>128</v>
      </c>
      <c r="Z343" s="58" t="s">
        <v>128</v>
      </c>
      <c r="AA343" s="58" t="s">
        <v>128</v>
      </c>
      <c r="AB343" s="58" t="s">
        <v>128</v>
      </c>
      <c r="AC343" s="58">
        <v>73</v>
      </c>
      <c r="AD343" s="58">
        <v>73</v>
      </c>
      <c r="AE343" s="58">
        <v>304</v>
      </c>
      <c r="AF343" s="58" t="s">
        <v>1494</v>
      </c>
      <c r="AG343" s="58" t="s">
        <v>1495</v>
      </c>
      <c r="AH343" s="58" t="s">
        <v>1496</v>
      </c>
      <c r="AI343" s="58"/>
      <c r="AJ343" s="58"/>
      <c r="AK343" s="58"/>
      <c r="AL343" s="58"/>
      <c r="AM343" s="58"/>
      <c r="AN343" s="58"/>
      <c r="AO343" s="58" t="s">
        <v>128</v>
      </c>
    </row>
    <row r="344" ht="73" customHeight="1" spans="1:41">
      <c r="A344" s="125"/>
      <c r="B344" s="58" t="s">
        <v>1497</v>
      </c>
      <c r="C344" s="58" t="s">
        <v>1498</v>
      </c>
      <c r="D344" s="58" t="s">
        <v>1370</v>
      </c>
      <c r="E344" s="58" t="s">
        <v>1371</v>
      </c>
      <c r="F344" s="58" t="s">
        <v>126</v>
      </c>
      <c r="G344" s="58" t="s">
        <v>1380</v>
      </c>
      <c r="H344" s="58" t="s">
        <v>1381</v>
      </c>
      <c r="I344" s="58">
        <v>264.4</v>
      </c>
      <c r="J344" s="58"/>
      <c r="K344" s="58"/>
      <c r="L344" s="58"/>
      <c r="M344" s="58"/>
      <c r="N344" s="58"/>
      <c r="O344" s="58">
        <v>264.4</v>
      </c>
      <c r="P344" s="58"/>
      <c r="Q344" s="58"/>
      <c r="R344" s="58"/>
      <c r="S344" s="58"/>
      <c r="T344" s="58"/>
      <c r="U344" s="58"/>
      <c r="V344" s="58"/>
      <c r="W344" s="58" t="s">
        <v>108</v>
      </c>
      <c r="X344" s="58" t="s">
        <v>109</v>
      </c>
      <c r="Y344" s="58" t="s">
        <v>128</v>
      </c>
      <c r="Z344" s="58" t="s">
        <v>128</v>
      </c>
      <c r="AA344" s="58" t="s">
        <v>128</v>
      </c>
      <c r="AB344" s="58" t="s">
        <v>128</v>
      </c>
      <c r="AC344" s="58">
        <v>702</v>
      </c>
      <c r="AD344" s="58">
        <v>702</v>
      </c>
      <c r="AE344" s="58">
        <v>2752</v>
      </c>
      <c r="AF344" s="58" t="s">
        <v>1494</v>
      </c>
      <c r="AG344" s="58" t="s">
        <v>1499</v>
      </c>
      <c r="AH344" s="58" t="s">
        <v>1500</v>
      </c>
      <c r="AI344" s="58"/>
      <c r="AJ344" s="58"/>
      <c r="AK344" s="58"/>
      <c r="AL344" s="58"/>
      <c r="AM344" s="58"/>
      <c r="AN344" s="58"/>
      <c r="AO344" s="58" t="s">
        <v>128</v>
      </c>
    </row>
    <row r="345" s="3" customFormat="1" ht="35.15" customHeight="1" spans="1:41">
      <c r="A345" s="56" t="s">
        <v>38</v>
      </c>
      <c r="B345" s="56"/>
      <c r="C345" s="56"/>
      <c r="D345" s="56"/>
      <c r="E345" s="56"/>
      <c r="F345" s="56"/>
      <c r="G345" s="56"/>
      <c r="H345" s="56"/>
      <c r="I345" s="56">
        <f>I346+I347+I348</f>
        <v>1596.835</v>
      </c>
      <c r="J345" s="56">
        <f t="shared" ref="J345:V345" si="20">J346+J347+J348</f>
        <v>6.6</v>
      </c>
      <c r="K345" s="56">
        <f>K346+K347+K348</f>
        <v>0</v>
      </c>
      <c r="L345" s="56">
        <f>L346+L347+L348</f>
        <v>6.6</v>
      </c>
      <c r="M345" s="56">
        <f>M346+M347+M348</f>
        <v>0</v>
      </c>
      <c r="N345" s="56">
        <f>N346+N347+N348</f>
        <v>0</v>
      </c>
      <c r="O345" s="56">
        <f>O346+O347+O348</f>
        <v>783.525</v>
      </c>
      <c r="P345" s="56">
        <f>P346+P347+P348</f>
        <v>0</v>
      </c>
      <c r="Q345" s="56">
        <f>Q346+Q347+Q348</f>
        <v>0</v>
      </c>
      <c r="R345" s="56">
        <f>R346+R347+R348</f>
        <v>0</v>
      </c>
      <c r="S345" s="56">
        <f>S346+S347+S348</f>
        <v>0</v>
      </c>
      <c r="T345" s="56">
        <f>T346+T347+T348</f>
        <v>71</v>
      </c>
      <c r="U345" s="56">
        <f>U346+U347+U348</f>
        <v>735.71</v>
      </c>
      <c r="V345" s="56">
        <f>V346+V347+V348</f>
        <v>0</v>
      </c>
      <c r="W345" s="56"/>
      <c r="X345" s="56"/>
      <c r="Y345" s="56"/>
      <c r="Z345" s="56"/>
      <c r="AA345" s="56"/>
      <c r="AB345" s="56"/>
      <c r="AC345" s="56"/>
      <c r="AD345" s="56"/>
      <c r="AE345" s="56"/>
      <c r="AF345" s="56"/>
      <c r="AG345" s="56"/>
      <c r="AH345" s="56"/>
      <c r="AI345" s="56"/>
      <c r="AJ345" s="56"/>
      <c r="AK345" s="56"/>
      <c r="AL345" s="56"/>
      <c r="AM345" s="56"/>
      <c r="AN345" s="56"/>
      <c r="AO345" s="56"/>
    </row>
    <row r="346" s="3" customFormat="1" ht="94" customHeight="1" spans="1:41">
      <c r="A346" s="57" t="s">
        <v>39</v>
      </c>
      <c r="B346" s="58" t="s">
        <v>1501</v>
      </c>
      <c r="C346" s="58" t="s">
        <v>1502</v>
      </c>
      <c r="D346" s="58" t="s">
        <v>1503</v>
      </c>
      <c r="E346" s="58" t="s">
        <v>1504</v>
      </c>
      <c r="F346" s="58" t="s">
        <v>126</v>
      </c>
      <c r="G346" s="58" t="s">
        <v>184</v>
      </c>
      <c r="H346" s="58" t="s">
        <v>1505</v>
      </c>
      <c r="I346" s="58">
        <v>6.6</v>
      </c>
      <c r="J346" s="58">
        <v>6.6</v>
      </c>
      <c r="K346" s="58"/>
      <c r="L346" s="58">
        <v>6.6</v>
      </c>
      <c r="M346" s="58"/>
      <c r="N346" s="58"/>
      <c r="O346" s="58"/>
      <c r="P346" s="58"/>
      <c r="Q346" s="58"/>
      <c r="R346" s="58"/>
      <c r="S346" s="58"/>
      <c r="T346" s="58"/>
      <c r="U346" s="58"/>
      <c r="V346" s="58"/>
      <c r="W346" s="58" t="s">
        <v>108</v>
      </c>
      <c r="X346" s="58" t="s">
        <v>109</v>
      </c>
      <c r="Y346" s="58" t="s">
        <v>128</v>
      </c>
      <c r="Z346" s="58" t="s">
        <v>128</v>
      </c>
      <c r="AA346" s="58" t="s">
        <v>128</v>
      </c>
      <c r="AB346" s="58" t="s">
        <v>128</v>
      </c>
      <c r="AC346" s="58">
        <v>11</v>
      </c>
      <c r="AD346" s="58">
        <v>11</v>
      </c>
      <c r="AE346" s="58">
        <v>11</v>
      </c>
      <c r="AF346" s="58" t="s">
        <v>1506</v>
      </c>
      <c r="AG346" s="58" t="s">
        <v>1507</v>
      </c>
      <c r="AH346" s="58" t="s">
        <v>1508</v>
      </c>
      <c r="AI346" s="58"/>
      <c r="AJ346" s="58"/>
      <c r="AK346" s="58"/>
      <c r="AL346" s="58"/>
      <c r="AM346" s="58"/>
      <c r="AN346" s="58"/>
      <c r="AO346" s="58"/>
    </row>
    <row r="347" s="3" customFormat="1" ht="68.4" customHeight="1" spans="1:41">
      <c r="A347" s="57" t="s">
        <v>40</v>
      </c>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row>
    <row r="348" s="3" customFormat="1" ht="35.15" customHeight="1" spans="1:41">
      <c r="A348" s="58" t="s">
        <v>41</v>
      </c>
      <c r="B348" s="58"/>
      <c r="C348" s="58"/>
      <c r="D348" s="58"/>
      <c r="E348" s="58"/>
      <c r="F348" s="58"/>
      <c r="G348" s="58"/>
      <c r="H348" s="58"/>
      <c r="I348" s="58">
        <f>SUM(I349:I360)</f>
        <v>1590.235</v>
      </c>
      <c r="J348" s="58">
        <f t="shared" ref="J348:V348" si="21">SUM(J349:J360)</f>
        <v>0</v>
      </c>
      <c r="K348" s="58">
        <f>SUM(K349:K360)</f>
        <v>0</v>
      </c>
      <c r="L348" s="58">
        <f>SUM(L349:L360)</f>
        <v>0</v>
      </c>
      <c r="M348" s="58">
        <f>SUM(M349:M360)</f>
        <v>0</v>
      </c>
      <c r="N348" s="58">
        <f>SUM(N349:N360)</f>
        <v>0</v>
      </c>
      <c r="O348" s="58">
        <f>SUM(O349:O360)</f>
        <v>783.525</v>
      </c>
      <c r="P348" s="58">
        <f>SUM(P349:P360)</f>
        <v>0</v>
      </c>
      <c r="Q348" s="58">
        <f>SUM(Q349:Q360)</f>
        <v>0</v>
      </c>
      <c r="R348" s="58">
        <f>SUM(R349:R360)</f>
        <v>0</v>
      </c>
      <c r="S348" s="58">
        <f>SUM(S349:S360)</f>
        <v>0</v>
      </c>
      <c r="T348" s="58">
        <f>SUM(T349:T360)</f>
        <v>71</v>
      </c>
      <c r="U348" s="58">
        <f>SUM(U349:U360)</f>
        <v>735.71</v>
      </c>
      <c r="V348" s="58">
        <f>SUM(V349:V360)</f>
        <v>0</v>
      </c>
      <c r="W348" s="58"/>
      <c r="X348" s="58"/>
      <c r="Y348" s="58"/>
      <c r="Z348" s="58"/>
      <c r="AA348" s="58"/>
      <c r="AB348" s="58"/>
      <c r="AC348" s="58"/>
      <c r="AD348" s="58"/>
      <c r="AE348" s="58"/>
      <c r="AF348" s="58"/>
      <c r="AG348" s="58"/>
      <c r="AH348" s="58"/>
      <c r="AI348" s="58"/>
      <c r="AJ348" s="58"/>
      <c r="AK348" s="58"/>
      <c r="AL348" s="58"/>
      <c r="AM348" s="58"/>
      <c r="AN348" s="58"/>
      <c r="AO348" s="58"/>
    </row>
    <row r="349" s="15" customFormat="1" ht="70" customHeight="1" spans="1:41">
      <c r="A349" s="176" t="s">
        <v>1509</v>
      </c>
      <c r="B349" s="176" t="s">
        <v>1510</v>
      </c>
      <c r="C349" s="176" t="s">
        <v>1511</v>
      </c>
      <c r="D349" s="176" t="s">
        <v>1370</v>
      </c>
      <c r="E349" s="176" t="s">
        <v>1512</v>
      </c>
      <c r="F349" s="176" t="s">
        <v>126</v>
      </c>
      <c r="G349" s="176" t="s">
        <v>1513</v>
      </c>
      <c r="H349" s="176" t="s">
        <v>1514</v>
      </c>
      <c r="I349" s="58">
        <v>54.75</v>
      </c>
      <c r="J349" s="58"/>
      <c r="K349" s="58"/>
      <c r="L349" s="58"/>
      <c r="M349" s="58"/>
      <c r="N349" s="58"/>
      <c r="O349" s="58">
        <v>54.75</v>
      </c>
      <c r="P349" s="58"/>
      <c r="Q349" s="58"/>
      <c r="R349" s="58"/>
      <c r="S349" s="58"/>
      <c r="T349" s="58"/>
      <c r="U349" s="58"/>
      <c r="V349" s="58"/>
      <c r="W349" s="58" t="s">
        <v>108</v>
      </c>
      <c r="X349" s="58" t="s">
        <v>109</v>
      </c>
      <c r="Y349" s="58" t="s">
        <v>128</v>
      </c>
      <c r="Z349" s="58" t="s">
        <v>128</v>
      </c>
      <c r="AA349" s="58" t="s">
        <v>128</v>
      </c>
      <c r="AB349" s="58" t="s">
        <v>128</v>
      </c>
      <c r="AC349" s="58"/>
      <c r="AD349" s="58">
        <v>1460</v>
      </c>
      <c r="AE349" s="58">
        <v>5422</v>
      </c>
      <c r="AF349" s="58" t="s">
        <v>1515</v>
      </c>
      <c r="AG349" s="58" t="s">
        <v>1516</v>
      </c>
      <c r="AH349" s="58" t="s">
        <v>1517</v>
      </c>
      <c r="AI349" s="58" t="s">
        <v>128</v>
      </c>
      <c r="AJ349" s="58" t="s">
        <v>171</v>
      </c>
      <c r="AK349" s="58"/>
      <c r="AL349" s="58"/>
      <c r="AM349" s="58"/>
      <c r="AN349" s="58"/>
      <c r="AO349" s="176" t="s">
        <v>128</v>
      </c>
    </row>
    <row r="350" s="15" customFormat="1" ht="70" customHeight="1" spans="1:41">
      <c r="A350" s="176" t="s">
        <v>1518</v>
      </c>
      <c r="B350" s="176" t="s">
        <v>1519</v>
      </c>
      <c r="C350" s="176" t="s">
        <v>1520</v>
      </c>
      <c r="D350" s="176" t="s">
        <v>1370</v>
      </c>
      <c r="E350" s="176" t="s">
        <v>1512</v>
      </c>
      <c r="F350" s="176" t="s">
        <v>126</v>
      </c>
      <c r="G350" s="176" t="s">
        <v>1513</v>
      </c>
      <c r="H350" s="176" t="s">
        <v>1514</v>
      </c>
      <c r="I350" s="64">
        <v>152.7</v>
      </c>
      <c r="J350" s="58"/>
      <c r="K350" s="58"/>
      <c r="L350" s="58"/>
      <c r="M350" s="58"/>
      <c r="N350" s="58"/>
      <c r="O350" s="64">
        <v>152.7</v>
      </c>
      <c r="P350" s="58"/>
      <c r="Q350" s="58"/>
      <c r="R350" s="58"/>
      <c r="S350" s="58"/>
      <c r="T350" s="58"/>
      <c r="U350" s="58"/>
      <c r="V350" s="58"/>
      <c r="W350" s="58" t="s">
        <v>108</v>
      </c>
      <c r="X350" s="58" t="s">
        <v>109</v>
      </c>
      <c r="Y350" s="58" t="s">
        <v>128</v>
      </c>
      <c r="Z350" s="58" t="s">
        <v>128</v>
      </c>
      <c r="AA350" s="58" t="s">
        <v>128</v>
      </c>
      <c r="AB350" s="58" t="s">
        <v>128</v>
      </c>
      <c r="AC350" s="58"/>
      <c r="AD350" s="58">
        <v>2669</v>
      </c>
      <c r="AE350" s="58">
        <v>9206</v>
      </c>
      <c r="AF350" s="58" t="s">
        <v>1521</v>
      </c>
      <c r="AG350" s="58" t="s">
        <v>1522</v>
      </c>
      <c r="AH350" s="58" t="s">
        <v>1523</v>
      </c>
      <c r="AI350" s="58" t="s">
        <v>128</v>
      </c>
      <c r="AJ350" s="58" t="s">
        <v>171</v>
      </c>
      <c r="AK350" s="58"/>
      <c r="AL350" s="58"/>
      <c r="AM350" s="58"/>
      <c r="AN350" s="58"/>
      <c r="AO350" s="176" t="s">
        <v>128</v>
      </c>
    </row>
    <row r="351" s="39" customFormat="1" ht="70" customHeight="1" spans="1:41">
      <c r="A351" s="176" t="s">
        <v>1524</v>
      </c>
      <c r="B351" s="176" t="s">
        <v>1525</v>
      </c>
      <c r="C351" s="176" t="s">
        <v>1526</v>
      </c>
      <c r="D351" s="176" t="s">
        <v>1370</v>
      </c>
      <c r="E351" s="176" t="s">
        <v>1512</v>
      </c>
      <c r="F351" s="176" t="s">
        <v>126</v>
      </c>
      <c r="G351" s="176" t="s">
        <v>1513</v>
      </c>
      <c r="H351" s="176" t="s">
        <v>1514</v>
      </c>
      <c r="I351" s="64">
        <v>61</v>
      </c>
      <c r="J351" s="58"/>
      <c r="K351" s="58"/>
      <c r="L351" s="58"/>
      <c r="M351" s="58"/>
      <c r="N351" s="58"/>
      <c r="O351" s="64">
        <v>61</v>
      </c>
      <c r="P351" s="58"/>
      <c r="Q351" s="58"/>
      <c r="R351" s="58"/>
      <c r="S351" s="58"/>
      <c r="T351" s="58"/>
      <c r="U351" s="58"/>
      <c r="V351" s="58"/>
      <c r="W351" s="58" t="s">
        <v>108</v>
      </c>
      <c r="X351" s="58" t="s">
        <v>109</v>
      </c>
      <c r="Y351" s="58" t="s">
        <v>128</v>
      </c>
      <c r="Z351" s="58" t="s">
        <v>128</v>
      </c>
      <c r="AA351" s="58" t="s">
        <v>128</v>
      </c>
      <c r="AB351" s="58" t="s">
        <v>128</v>
      </c>
      <c r="AC351" s="58"/>
      <c r="AD351" s="58">
        <v>610</v>
      </c>
      <c r="AE351" s="58">
        <v>2456</v>
      </c>
      <c r="AF351" s="58" t="s">
        <v>1527</v>
      </c>
      <c r="AG351" s="58" t="s">
        <v>1527</v>
      </c>
      <c r="AH351" s="58" t="s">
        <v>1528</v>
      </c>
      <c r="AI351" s="58" t="s">
        <v>128</v>
      </c>
      <c r="AJ351" s="58" t="s">
        <v>171</v>
      </c>
      <c r="AK351" s="58"/>
      <c r="AL351" s="58"/>
      <c r="AM351" s="58"/>
      <c r="AN351" s="58"/>
      <c r="AO351" s="176" t="s">
        <v>128</v>
      </c>
    </row>
    <row r="352" s="15" customFormat="1" ht="70" customHeight="1" spans="1:41">
      <c r="A352" s="176" t="s">
        <v>1529</v>
      </c>
      <c r="B352" s="176" t="s">
        <v>1530</v>
      </c>
      <c r="C352" s="176" t="s">
        <v>1531</v>
      </c>
      <c r="D352" s="176" t="s">
        <v>1370</v>
      </c>
      <c r="E352" s="176" t="s">
        <v>1512</v>
      </c>
      <c r="F352" s="176" t="s">
        <v>126</v>
      </c>
      <c r="G352" s="176" t="s">
        <v>1513</v>
      </c>
      <c r="H352" s="176" t="s">
        <v>1514</v>
      </c>
      <c r="I352" s="64">
        <v>76.2</v>
      </c>
      <c r="J352" s="58"/>
      <c r="K352" s="58"/>
      <c r="L352" s="58"/>
      <c r="M352" s="58"/>
      <c r="N352" s="58"/>
      <c r="O352" s="64">
        <v>76.2</v>
      </c>
      <c r="P352" s="58"/>
      <c r="Q352" s="58"/>
      <c r="R352" s="58"/>
      <c r="S352" s="58"/>
      <c r="T352" s="58"/>
      <c r="U352" s="58"/>
      <c r="V352" s="58"/>
      <c r="W352" s="58" t="s">
        <v>108</v>
      </c>
      <c r="X352" s="58" t="s">
        <v>109</v>
      </c>
      <c r="Y352" s="58" t="s">
        <v>128</v>
      </c>
      <c r="Z352" s="58" t="s">
        <v>128</v>
      </c>
      <c r="AA352" s="58" t="s">
        <v>128</v>
      </c>
      <c r="AB352" s="58" t="s">
        <v>128</v>
      </c>
      <c r="AC352" s="58"/>
      <c r="AD352" s="58">
        <v>736</v>
      </c>
      <c r="AE352" s="58">
        <v>2876</v>
      </c>
      <c r="AF352" s="58" t="s">
        <v>1532</v>
      </c>
      <c r="AG352" s="58" t="s">
        <v>1533</v>
      </c>
      <c r="AH352" s="58" t="s">
        <v>1534</v>
      </c>
      <c r="AI352" s="58" t="s">
        <v>128</v>
      </c>
      <c r="AJ352" s="58" t="s">
        <v>171</v>
      </c>
      <c r="AK352" s="58"/>
      <c r="AL352" s="58"/>
      <c r="AM352" s="58"/>
      <c r="AN352" s="58"/>
      <c r="AO352" s="176" t="s">
        <v>128</v>
      </c>
    </row>
    <row r="353" s="15" customFormat="1" ht="70" customHeight="1" spans="1:41">
      <c r="A353" s="176" t="s">
        <v>1509</v>
      </c>
      <c r="B353" s="176" t="s">
        <v>1535</v>
      </c>
      <c r="C353" s="176" t="s">
        <v>1536</v>
      </c>
      <c r="D353" s="176" t="s">
        <v>1370</v>
      </c>
      <c r="E353" s="176" t="s">
        <v>1512</v>
      </c>
      <c r="F353" s="176" t="s">
        <v>126</v>
      </c>
      <c r="G353" s="176" t="s">
        <v>1513</v>
      </c>
      <c r="H353" s="176" t="s">
        <v>1514</v>
      </c>
      <c r="I353" s="58">
        <v>43.725</v>
      </c>
      <c r="J353" s="58"/>
      <c r="K353" s="58"/>
      <c r="L353" s="58"/>
      <c r="M353" s="58"/>
      <c r="N353" s="58"/>
      <c r="O353" s="58">
        <v>43.725</v>
      </c>
      <c r="P353" s="58"/>
      <c r="Q353" s="58"/>
      <c r="R353" s="58"/>
      <c r="S353" s="58"/>
      <c r="T353" s="58"/>
      <c r="U353" s="58"/>
      <c r="V353" s="58"/>
      <c r="W353" s="58" t="s">
        <v>108</v>
      </c>
      <c r="X353" s="58" t="s">
        <v>109</v>
      </c>
      <c r="Y353" s="58" t="s">
        <v>128</v>
      </c>
      <c r="Z353" s="58" t="s">
        <v>128</v>
      </c>
      <c r="AA353" s="58" t="s">
        <v>128</v>
      </c>
      <c r="AB353" s="58" t="s">
        <v>128</v>
      </c>
      <c r="AC353" s="58"/>
      <c r="AD353" s="58">
        <v>1166</v>
      </c>
      <c r="AE353" s="58">
        <v>5021</v>
      </c>
      <c r="AF353" s="58" t="s">
        <v>1537</v>
      </c>
      <c r="AG353" s="58" t="s">
        <v>1538</v>
      </c>
      <c r="AH353" s="58" t="s">
        <v>1539</v>
      </c>
      <c r="AI353" s="58" t="s">
        <v>128</v>
      </c>
      <c r="AJ353" s="58" t="s">
        <v>171</v>
      </c>
      <c r="AK353" s="58"/>
      <c r="AL353" s="58"/>
      <c r="AM353" s="58"/>
      <c r="AN353" s="58"/>
      <c r="AO353" s="176" t="s">
        <v>128</v>
      </c>
    </row>
    <row r="354" s="15" customFormat="1" ht="70" customHeight="1" spans="1:41">
      <c r="A354" s="176" t="s">
        <v>1518</v>
      </c>
      <c r="B354" s="176" t="s">
        <v>1540</v>
      </c>
      <c r="C354" s="176" t="s">
        <v>1541</v>
      </c>
      <c r="D354" s="176" t="s">
        <v>1370</v>
      </c>
      <c r="E354" s="176" t="s">
        <v>1512</v>
      </c>
      <c r="F354" s="176" t="s">
        <v>126</v>
      </c>
      <c r="G354" s="176" t="s">
        <v>1513</v>
      </c>
      <c r="H354" s="176" t="s">
        <v>1514</v>
      </c>
      <c r="I354" s="64">
        <v>188.28</v>
      </c>
      <c r="J354" s="58"/>
      <c r="K354" s="58"/>
      <c r="L354" s="58"/>
      <c r="M354" s="58"/>
      <c r="N354" s="58"/>
      <c r="O354" s="64">
        <v>188.28</v>
      </c>
      <c r="P354" s="58"/>
      <c r="Q354" s="58"/>
      <c r="R354" s="58"/>
      <c r="S354" s="58"/>
      <c r="T354" s="58"/>
      <c r="U354" s="58"/>
      <c r="V354" s="58"/>
      <c r="W354" s="58" t="s">
        <v>108</v>
      </c>
      <c r="X354" s="58" t="s">
        <v>109</v>
      </c>
      <c r="Y354" s="58" t="s">
        <v>128</v>
      </c>
      <c r="Z354" s="58" t="s">
        <v>128</v>
      </c>
      <c r="AA354" s="58" t="s">
        <v>128</v>
      </c>
      <c r="AB354" s="58" t="s">
        <v>128</v>
      </c>
      <c r="AC354" s="58"/>
      <c r="AD354" s="58">
        <v>4759</v>
      </c>
      <c r="AE354" s="58">
        <v>12000</v>
      </c>
      <c r="AF354" s="58" t="s">
        <v>1521</v>
      </c>
      <c r="AG354" s="58" t="s">
        <v>1542</v>
      </c>
      <c r="AH354" s="58" t="s">
        <v>1543</v>
      </c>
      <c r="AI354" s="58" t="s">
        <v>128</v>
      </c>
      <c r="AJ354" s="58" t="s">
        <v>171</v>
      </c>
      <c r="AK354" s="58"/>
      <c r="AL354" s="58"/>
      <c r="AM354" s="58"/>
      <c r="AN354" s="58"/>
      <c r="AO354" s="176" t="s">
        <v>128</v>
      </c>
    </row>
    <row r="355" s="15" customFormat="1" ht="94" customHeight="1" spans="1:41">
      <c r="A355" s="176" t="s">
        <v>1524</v>
      </c>
      <c r="B355" s="176" t="s">
        <v>1544</v>
      </c>
      <c r="C355" s="176" t="s">
        <v>1545</v>
      </c>
      <c r="D355" s="176" t="s">
        <v>1370</v>
      </c>
      <c r="E355" s="176" t="s">
        <v>1512</v>
      </c>
      <c r="F355" s="176" t="s">
        <v>126</v>
      </c>
      <c r="G355" s="176" t="s">
        <v>1513</v>
      </c>
      <c r="H355" s="176" t="s">
        <v>1514</v>
      </c>
      <c r="I355" s="64">
        <v>71.5</v>
      </c>
      <c r="J355" s="58"/>
      <c r="K355" s="58"/>
      <c r="L355" s="58"/>
      <c r="M355" s="58"/>
      <c r="N355" s="58"/>
      <c r="O355" s="64">
        <v>71.5</v>
      </c>
      <c r="P355" s="58"/>
      <c r="Q355" s="58"/>
      <c r="R355" s="58"/>
      <c r="S355" s="58"/>
      <c r="T355" s="58"/>
      <c r="U355" s="58"/>
      <c r="V355" s="58"/>
      <c r="W355" s="58" t="s">
        <v>108</v>
      </c>
      <c r="X355" s="58" t="s">
        <v>109</v>
      </c>
      <c r="Y355" s="58" t="s">
        <v>128</v>
      </c>
      <c r="Z355" s="58" t="s">
        <v>128</v>
      </c>
      <c r="AA355" s="58" t="s">
        <v>128</v>
      </c>
      <c r="AB355" s="58" t="s">
        <v>128</v>
      </c>
      <c r="AC355" s="58"/>
      <c r="AD355" s="58">
        <v>715</v>
      </c>
      <c r="AE355" s="58">
        <v>2860</v>
      </c>
      <c r="AF355" s="58" t="s">
        <v>1546</v>
      </c>
      <c r="AG355" s="58" t="s">
        <v>1547</v>
      </c>
      <c r="AH355" s="58" t="s">
        <v>1548</v>
      </c>
      <c r="AI355" s="58"/>
      <c r="AJ355" s="58"/>
      <c r="AK355" s="58"/>
      <c r="AL355" s="58"/>
      <c r="AM355" s="58"/>
      <c r="AN355" s="58"/>
      <c r="AO355" s="176" t="s">
        <v>128</v>
      </c>
    </row>
    <row r="356" s="15" customFormat="1" ht="109" customHeight="1" spans="1:41">
      <c r="A356" s="176" t="s">
        <v>1529</v>
      </c>
      <c r="B356" s="176" t="s">
        <v>1549</v>
      </c>
      <c r="C356" s="176" t="s">
        <v>1550</v>
      </c>
      <c r="D356" s="176" t="s">
        <v>1370</v>
      </c>
      <c r="E356" s="176" t="s">
        <v>1512</v>
      </c>
      <c r="F356" s="176" t="s">
        <v>126</v>
      </c>
      <c r="G356" s="176" t="s">
        <v>1513</v>
      </c>
      <c r="H356" s="176" t="s">
        <v>1514</v>
      </c>
      <c r="I356" s="64">
        <v>85.82</v>
      </c>
      <c r="J356" s="58"/>
      <c r="K356" s="58"/>
      <c r="L356" s="58"/>
      <c r="M356" s="58"/>
      <c r="N356" s="58"/>
      <c r="O356" s="64">
        <v>85.82</v>
      </c>
      <c r="P356" s="58"/>
      <c r="Q356" s="58"/>
      <c r="R356" s="58"/>
      <c r="S356" s="58"/>
      <c r="T356" s="58"/>
      <c r="U356" s="58"/>
      <c r="V356" s="58"/>
      <c r="W356" s="58" t="s">
        <v>108</v>
      </c>
      <c r="X356" s="58" t="s">
        <v>109</v>
      </c>
      <c r="Y356" s="58" t="s">
        <v>128</v>
      </c>
      <c r="Z356" s="58" t="s">
        <v>128</v>
      </c>
      <c r="AA356" s="58" t="s">
        <v>128</v>
      </c>
      <c r="AB356" s="58" t="s">
        <v>128</v>
      </c>
      <c r="AC356" s="58"/>
      <c r="AD356" s="58">
        <v>750</v>
      </c>
      <c r="AE356" s="58">
        <v>2825</v>
      </c>
      <c r="AF356" s="58" t="s">
        <v>1551</v>
      </c>
      <c r="AG356" s="58" t="s">
        <v>1552</v>
      </c>
      <c r="AH356" s="58" t="s">
        <v>1553</v>
      </c>
      <c r="AI356" s="58"/>
      <c r="AJ356" s="58"/>
      <c r="AK356" s="58"/>
      <c r="AL356" s="58"/>
      <c r="AM356" s="58"/>
      <c r="AN356" s="58"/>
      <c r="AO356" s="176" t="s">
        <v>128</v>
      </c>
    </row>
    <row r="357" s="15" customFormat="1" ht="57" spans="1:41">
      <c r="A357" s="177" t="s">
        <v>1554</v>
      </c>
      <c r="B357" s="177" t="s">
        <v>1555</v>
      </c>
      <c r="C357" s="177" t="s">
        <v>1556</v>
      </c>
      <c r="D357" s="176" t="s">
        <v>1370</v>
      </c>
      <c r="E357" s="176" t="s">
        <v>1512</v>
      </c>
      <c r="F357" s="176" t="s">
        <v>126</v>
      </c>
      <c r="G357" s="176" t="s">
        <v>1513</v>
      </c>
      <c r="H357" s="176" t="s">
        <v>1514</v>
      </c>
      <c r="I357" s="58">
        <v>3.65</v>
      </c>
      <c r="J357" s="58"/>
      <c r="K357" s="58"/>
      <c r="L357" s="58"/>
      <c r="M357" s="58"/>
      <c r="N357" s="58"/>
      <c r="O357" s="58">
        <v>3.65</v>
      </c>
      <c r="P357" s="58"/>
      <c r="Q357" s="58"/>
      <c r="R357" s="58"/>
      <c r="S357" s="58"/>
      <c r="T357" s="58"/>
      <c r="U357" s="58"/>
      <c r="V357" s="58"/>
      <c r="W357" s="58" t="s">
        <v>108</v>
      </c>
      <c r="X357" s="58" t="s">
        <v>109</v>
      </c>
      <c r="Y357" s="58" t="s">
        <v>128</v>
      </c>
      <c r="Z357" s="58" t="s">
        <v>128</v>
      </c>
      <c r="AA357" s="58" t="s">
        <v>128</v>
      </c>
      <c r="AB357" s="58" t="s">
        <v>128</v>
      </c>
      <c r="AC357" s="58"/>
      <c r="AD357" s="58">
        <v>60</v>
      </c>
      <c r="AE357" s="58">
        <v>238</v>
      </c>
      <c r="AF357" s="58" t="s">
        <v>1557</v>
      </c>
      <c r="AG357" s="176" t="s">
        <v>1558</v>
      </c>
      <c r="AH357" s="58" t="s">
        <v>1559</v>
      </c>
      <c r="AI357" s="58" t="s">
        <v>128</v>
      </c>
      <c r="AJ357" s="58" t="s">
        <v>1560</v>
      </c>
      <c r="AK357" s="58"/>
      <c r="AL357" s="58"/>
      <c r="AM357" s="58"/>
      <c r="AN357" s="58"/>
      <c r="AO357" s="176" t="s">
        <v>128</v>
      </c>
    </row>
    <row r="358" s="15" customFormat="1" ht="57" spans="1:41">
      <c r="A358" s="177" t="s">
        <v>1561</v>
      </c>
      <c r="B358" s="176" t="s">
        <v>1562</v>
      </c>
      <c r="C358" s="176" t="s">
        <v>1563</v>
      </c>
      <c r="D358" s="176" t="s">
        <v>1370</v>
      </c>
      <c r="E358" s="176" t="s">
        <v>1512</v>
      </c>
      <c r="F358" s="176" t="s">
        <v>126</v>
      </c>
      <c r="G358" s="176" t="s">
        <v>1513</v>
      </c>
      <c r="H358" s="176" t="s">
        <v>1514</v>
      </c>
      <c r="I358" s="58">
        <v>735.71</v>
      </c>
      <c r="J358" s="58"/>
      <c r="K358" s="58"/>
      <c r="L358" s="58"/>
      <c r="M358" s="58"/>
      <c r="N358" s="58"/>
      <c r="O358" s="58"/>
      <c r="P358" s="58"/>
      <c r="Q358" s="58"/>
      <c r="R358" s="58"/>
      <c r="S358" s="58"/>
      <c r="T358" s="58"/>
      <c r="U358" s="58">
        <v>735.71</v>
      </c>
      <c r="V358" s="58"/>
      <c r="W358" s="58" t="s">
        <v>108</v>
      </c>
      <c r="X358" s="58" t="s">
        <v>109</v>
      </c>
      <c r="Y358" s="58" t="s">
        <v>128</v>
      </c>
      <c r="Z358" s="58" t="s">
        <v>128</v>
      </c>
      <c r="AA358" s="58" t="s">
        <v>128</v>
      </c>
      <c r="AB358" s="58" t="s">
        <v>128</v>
      </c>
      <c r="AC358" s="58"/>
      <c r="AD358" s="58">
        <v>980</v>
      </c>
      <c r="AE358" s="58">
        <v>3620</v>
      </c>
      <c r="AF358" s="58" t="s">
        <v>1564</v>
      </c>
      <c r="AG358" s="176" t="s">
        <v>1565</v>
      </c>
      <c r="AH358" s="58" t="s">
        <v>1566</v>
      </c>
      <c r="AI358" s="58" t="s">
        <v>128</v>
      </c>
      <c r="AJ358" s="58" t="s">
        <v>1567</v>
      </c>
      <c r="AK358" s="58"/>
      <c r="AL358" s="58"/>
      <c r="AM358" s="58"/>
      <c r="AN358" s="58"/>
      <c r="AO358" s="176" t="s">
        <v>128</v>
      </c>
    </row>
    <row r="359" s="15" customFormat="1" ht="80.25" customHeight="1" spans="1:41">
      <c r="A359" s="57" t="s">
        <v>1568</v>
      </c>
      <c r="B359" s="58" t="s">
        <v>1569</v>
      </c>
      <c r="C359" s="58" t="s">
        <v>1570</v>
      </c>
      <c r="D359" s="58" t="s">
        <v>1370</v>
      </c>
      <c r="E359" s="58" t="s">
        <v>1512</v>
      </c>
      <c r="F359" s="176" t="s">
        <v>126</v>
      </c>
      <c r="G359" s="176" t="s">
        <v>1513</v>
      </c>
      <c r="H359" s="176" t="s">
        <v>1514</v>
      </c>
      <c r="I359" s="58">
        <v>71</v>
      </c>
      <c r="J359" s="58"/>
      <c r="K359" s="58"/>
      <c r="L359" s="58"/>
      <c r="M359" s="58"/>
      <c r="N359" s="58"/>
      <c r="O359" s="58"/>
      <c r="P359" s="58"/>
      <c r="Q359" s="58"/>
      <c r="R359" s="58"/>
      <c r="S359" s="58"/>
      <c r="T359" s="58">
        <v>71</v>
      </c>
      <c r="U359" s="58"/>
      <c r="V359" s="58"/>
      <c r="W359" s="58" t="s">
        <v>108</v>
      </c>
      <c r="X359" s="58" t="s">
        <v>109</v>
      </c>
      <c r="Y359" s="58" t="s">
        <v>128</v>
      </c>
      <c r="Z359" s="58" t="s">
        <v>128</v>
      </c>
      <c r="AA359" s="58" t="s">
        <v>128</v>
      </c>
      <c r="AB359" s="58" t="s">
        <v>128</v>
      </c>
      <c r="AC359" s="58"/>
      <c r="AD359" s="58">
        <v>142</v>
      </c>
      <c r="AE359" s="58">
        <v>497</v>
      </c>
      <c r="AF359" s="58" t="s">
        <v>1571</v>
      </c>
      <c r="AG359" s="58" t="s">
        <v>1572</v>
      </c>
      <c r="AH359" s="58" t="s">
        <v>1573</v>
      </c>
      <c r="AI359" s="58" t="s">
        <v>128</v>
      </c>
      <c r="AJ359" s="58" t="s">
        <v>1574</v>
      </c>
      <c r="AK359" s="58"/>
      <c r="AL359" s="58"/>
      <c r="AM359" s="58"/>
      <c r="AN359" s="58"/>
      <c r="AO359" s="176" t="s">
        <v>128</v>
      </c>
    </row>
    <row r="360" s="15" customFormat="1" ht="99" customHeight="1" spans="1:41">
      <c r="A360" s="57" t="s">
        <v>1575</v>
      </c>
      <c r="B360" s="58" t="s">
        <v>1576</v>
      </c>
      <c r="C360" s="58" t="s">
        <v>1577</v>
      </c>
      <c r="D360" s="58" t="s">
        <v>1370</v>
      </c>
      <c r="E360" s="58" t="s">
        <v>1512</v>
      </c>
      <c r="F360" s="176" t="s">
        <v>126</v>
      </c>
      <c r="G360" s="176" t="s">
        <v>1513</v>
      </c>
      <c r="H360" s="176" t="s">
        <v>1514</v>
      </c>
      <c r="I360" s="58">
        <v>45.9</v>
      </c>
      <c r="J360" s="58"/>
      <c r="K360" s="58"/>
      <c r="L360" s="58"/>
      <c r="M360" s="58"/>
      <c r="N360" s="58"/>
      <c r="O360" s="58">
        <v>45.9</v>
      </c>
      <c r="P360" s="58"/>
      <c r="Q360" s="58"/>
      <c r="R360" s="58"/>
      <c r="S360" s="58"/>
      <c r="T360" s="58"/>
      <c r="U360" s="58"/>
      <c r="V360" s="58"/>
      <c r="W360" s="58" t="s">
        <v>108</v>
      </c>
      <c r="X360" s="58" t="s">
        <v>109</v>
      </c>
      <c r="Y360" s="58" t="s">
        <v>128</v>
      </c>
      <c r="Z360" s="58" t="s">
        <v>128</v>
      </c>
      <c r="AA360" s="58" t="s">
        <v>128</v>
      </c>
      <c r="AB360" s="58" t="s">
        <v>128</v>
      </c>
      <c r="AC360" s="58"/>
      <c r="AD360" s="58">
        <v>153</v>
      </c>
      <c r="AE360" s="58">
        <v>612</v>
      </c>
      <c r="AF360" s="58" t="s">
        <v>1578</v>
      </c>
      <c r="AG360" s="58" t="s">
        <v>1579</v>
      </c>
      <c r="AH360" s="58" t="s">
        <v>1580</v>
      </c>
      <c r="AI360" s="58" t="s">
        <v>128</v>
      </c>
      <c r="AJ360" s="58" t="s">
        <v>1574</v>
      </c>
      <c r="AK360" s="58"/>
      <c r="AL360" s="58"/>
      <c r="AM360" s="58"/>
      <c r="AN360" s="58"/>
      <c r="AO360" s="176" t="s">
        <v>128</v>
      </c>
    </row>
    <row r="361" s="3" customFormat="1" ht="35.15" customHeight="1" spans="1:41">
      <c r="A361" s="56" t="s">
        <v>42</v>
      </c>
      <c r="B361" s="56"/>
      <c r="C361" s="56"/>
      <c r="D361" s="56"/>
      <c r="E361" s="56"/>
      <c r="F361" s="56"/>
      <c r="G361" s="56"/>
      <c r="H361" s="56"/>
      <c r="I361" s="56">
        <f t="shared" ref="I361:V361" si="22">I362+I363+I364+I365+I366+I367</f>
        <v>1484.49</v>
      </c>
      <c r="J361" s="56">
        <f>J362+J363+J364+J365+J366+J367</f>
        <v>0</v>
      </c>
      <c r="K361" s="56">
        <f>K362+K363+K364+K365+K366+K367</f>
        <v>0</v>
      </c>
      <c r="L361" s="56">
        <f>L362+L363+L364+L365+L366+L367</f>
        <v>0</v>
      </c>
      <c r="M361" s="56">
        <f>M362+M363+M364+M365+M366+M367</f>
        <v>0</v>
      </c>
      <c r="N361" s="56">
        <f>N362+N363+N364+N365+N366+N367</f>
        <v>0</v>
      </c>
      <c r="O361" s="56">
        <f>O362+O363+O364+O365+O366+O367</f>
        <v>1155.62</v>
      </c>
      <c r="P361" s="56">
        <f>P362+P363+P364+P365+P366+P367</f>
        <v>0</v>
      </c>
      <c r="Q361" s="56">
        <f>Q362+Q363+Q364+Q365+Q366+Q367</f>
        <v>0</v>
      </c>
      <c r="R361" s="56">
        <f>R362+R363+R364+R365+R366+R367</f>
        <v>0</v>
      </c>
      <c r="S361" s="56">
        <f>S362+S363+S364+S365+S366+S367</f>
        <v>0</v>
      </c>
      <c r="T361" s="56">
        <f>T362+T363+T364+T365+T366+T367</f>
        <v>0</v>
      </c>
      <c r="U361" s="56">
        <f>U362+U363+U364+U365+U366+U367</f>
        <v>0</v>
      </c>
      <c r="V361" s="56">
        <f>V362+V363+V364+V365+V366+V367</f>
        <v>328.87</v>
      </c>
      <c r="W361" s="56"/>
      <c r="X361" s="56"/>
      <c r="Y361" s="56"/>
      <c r="Z361" s="56"/>
      <c r="AA361" s="56"/>
      <c r="AB361" s="56"/>
      <c r="AC361" s="56"/>
      <c r="AD361" s="56"/>
      <c r="AE361" s="56"/>
      <c r="AF361" s="56"/>
      <c r="AG361" s="56"/>
      <c r="AH361" s="56"/>
      <c r="AI361" s="56"/>
      <c r="AJ361" s="56"/>
      <c r="AK361" s="56"/>
      <c r="AL361" s="56"/>
      <c r="AM361" s="56"/>
      <c r="AN361" s="56"/>
      <c r="AO361" s="56"/>
    </row>
    <row r="362" s="3" customFormat="1" ht="87" customHeight="1" spans="1:41">
      <c r="A362" s="57" t="s">
        <v>43</v>
      </c>
      <c r="B362" s="57" t="s">
        <v>1581</v>
      </c>
      <c r="C362" s="58" t="s">
        <v>1582</v>
      </c>
      <c r="D362" s="58" t="s">
        <v>1583</v>
      </c>
      <c r="E362" s="58" t="s">
        <v>1584</v>
      </c>
      <c r="F362" s="58" t="s">
        <v>126</v>
      </c>
      <c r="G362" s="58" t="s">
        <v>1585</v>
      </c>
      <c r="H362" s="58" t="s">
        <v>1586</v>
      </c>
      <c r="I362" s="58">
        <v>757.49</v>
      </c>
      <c r="J362" s="58"/>
      <c r="K362" s="58"/>
      <c r="L362" s="58"/>
      <c r="M362" s="58"/>
      <c r="N362" s="58"/>
      <c r="O362" s="58">
        <v>428.62</v>
      </c>
      <c r="P362" s="58"/>
      <c r="Q362" s="58"/>
      <c r="R362" s="58"/>
      <c r="S362" s="58"/>
      <c r="T362" s="58"/>
      <c r="U362" s="58"/>
      <c r="V362" s="58">
        <v>328.87</v>
      </c>
      <c r="W362" s="58" t="s">
        <v>108</v>
      </c>
      <c r="X362" s="58" t="s">
        <v>109</v>
      </c>
      <c r="Y362" s="58" t="s">
        <v>128</v>
      </c>
      <c r="Z362" s="58" t="s">
        <v>128</v>
      </c>
      <c r="AA362" s="58" t="s">
        <v>128</v>
      </c>
      <c r="AB362" s="58" t="s">
        <v>128</v>
      </c>
      <c r="AC362" s="58">
        <v>13668</v>
      </c>
      <c r="AD362" s="58">
        <v>32887</v>
      </c>
      <c r="AE362" s="58">
        <v>32887</v>
      </c>
      <c r="AF362" s="58" t="s">
        <v>1587</v>
      </c>
      <c r="AG362" s="58" t="s">
        <v>1588</v>
      </c>
      <c r="AH362" s="58" t="s">
        <v>1589</v>
      </c>
      <c r="AI362" s="58"/>
      <c r="AJ362" s="58"/>
      <c r="AK362" s="58"/>
      <c r="AL362" s="58"/>
      <c r="AM362" s="58"/>
      <c r="AN362" s="58"/>
      <c r="AO362" s="58" t="s">
        <v>128</v>
      </c>
    </row>
    <row r="363" s="3" customFormat="1" ht="41" customHeight="1" spans="1:41">
      <c r="A363" s="134" t="s">
        <v>44</v>
      </c>
      <c r="B363" s="57"/>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row>
    <row r="364" s="3" customFormat="1" ht="80" customHeight="1" spans="1:41">
      <c r="A364" s="59" t="s">
        <v>45</v>
      </c>
      <c r="B364" s="59" t="s">
        <v>1590</v>
      </c>
      <c r="C364" s="58" t="s">
        <v>1591</v>
      </c>
      <c r="D364" s="58" t="s">
        <v>1583</v>
      </c>
      <c r="E364" s="58" t="s">
        <v>1584</v>
      </c>
      <c r="F364" s="58" t="s">
        <v>126</v>
      </c>
      <c r="G364" s="58" t="s">
        <v>1585</v>
      </c>
      <c r="H364" s="58" t="s">
        <v>1586</v>
      </c>
      <c r="I364" s="58">
        <v>727</v>
      </c>
      <c r="J364" s="58"/>
      <c r="K364" s="58"/>
      <c r="L364" s="58"/>
      <c r="M364" s="58"/>
      <c r="N364" s="58"/>
      <c r="O364" s="58">
        <v>727</v>
      </c>
      <c r="P364" s="58"/>
      <c r="Q364" s="58"/>
      <c r="R364" s="58"/>
      <c r="S364" s="58"/>
      <c r="T364" s="58"/>
      <c r="U364" s="58"/>
      <c r="V364" s="58"/>
      <c r="W364" s="58" t="s">
        <v>108</v>
      </c>
      <c r="X364" s="58" t="s">
        <v>109</v>
      </c>
      <c r="Y364" s="58" t="s">
        <v>128</v>
      </c>
      <c r="Z364" s="58" t="s">
        <v>128</v>
      </c>
      <c r="AA364" s="58" t="s">
        <v>128</v>
      </c>
      <c r="AB364" s="58" t="s">
        <v>128</v>
      </c>
      <c r="AC364" s="58">
        <v>1800</v>
      </c>
      <c r="AD364" s="58">
        <v>5000</v>
      </c>
      <c r="AE364" s="58">
        <v>32887</v>
      </c>
      <c r="AF364" s="58" t="s">
        <v>1587</v>
      </c>
      <c r="AG364" s="58" t="s">
        <v>1592</v>
      </c>
      <c r="AH364" s="58" t="s">
        <v>1593</v>
      </c>
      <c r="AI364" s="58"/>
      <c r="AJ364" s="58"/>
      <c r="AK364" s="58"/>
      <c r="AL364" s="58"/>
      <c r="AM364" s="58"/>
      <c r="AN364" s="58"/>
      <c r="AO364" s="58" t="s">
        <v>128</v>
      </c>
    </row>
    <row r="365" s="3" customFormat="1" ht="48" customHeight="1" spans="1:41">
      <c r="A365" s="58" t="s">
        <v>46</v>
      </c>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row>
    <row r="366" s="3" customFormat="1" ht="44.4" customHeight="1" spans="1:41">
      <c r="A366" s="58" t="s">
        <v>47</v>
      </c>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row>
    <row r="367" s="3" customFormat="1" ht="49.75" customHeight="1" spans="1:41">
      <c r="A367" s="58" t="s">
        <v>48</v>
      </c>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row>
    <row r="368" s="3" customFormat="1" ht="35.15" customHeight="1" spans="1:41">
      <c r="A368" s="56" t="s">
        <v>49</v>
      </c>
      <c r="B368" s="56"/>
      <c r="C368" s="56"/>
      <c r="D368" s="56"/>
      <c r="E368" s="56"/>
      <c r="F368" s="56"/>
      <c r="G368" s="56"/>
      <c r="H368" s="56"/>
      <c r="I368" s="56">
        <f>I369</f>
        <v>1273.5377</v>
      </c>
      <c r="J368" s="56">
        <f t="shared" ref="J368:V368" si="23">J369</f>
        <v>0</v>
      </c>
      <c r="K368" s="56">
        <f>K369</f>
        <v>0</v>
      </c>
      <c r="L368" s="56">
        <f>L369</f>
        <v>0</v>
      </c>
      <c r="M368" s="56">
        <f>M369</f>
        <v>0</v>
      </c>
      <c r="N368" s="56">
        <f>N369</f>
        <v>0</v>
      </c>
      <c r="O368" s="56">
        <f>O369</f>
        <v>1191.3</v>
      </c>
      <c r="P368" s="56">
        <f>P369</f>
        <v>0</v>
      </c>
      <c r="Q368" s="56">
        <f>Q369</f>
        <v>0</v>
      </c>
      <c r="R368" s="56">
        <f>R369</f>
        <v>0</v>
      </c>
      <c r="S368" s="56">
        <f>S369</f>
        <v>0</v>
      </c>
      <c r="T368" s="56">
        <f>T369</f>
        <v>0</v>
      </c>
      <c r="U368" s="56">
        <f>U369</f>
        <v>0</v>
      </c>
      <c r="V368" s="56">
        <f>V369</f>
        <v>82.2377</v>
      </c>
      <c r="W368" s="56"/>
      <c r="X368" s="56"/>
      <c r="Y368" s="56"/>
      <c r="Z368" s="56"/>
      <c r="AA368" s="56"/>
      <c r="AB368" s="56"/>
      <c r="AC368" s="56">
        <v>246</v>
      </c>
      <c r="AD368" s="56">
        <v>492</v>
      </c>
      <c r="AE368" s="56">
        <v>2205</v>
      </c>
      <c r="AF368" s="56"/>
      <c r="AG368" s="56"/>
      <c r="AH368" s="56"/>
      <c r="AI368" s="56"/>
      <c r="AJ368" s="56"/>
      <c r="AK368" s="56"/>
      <c r="AL368" s="56"/>
      <c r="AM368" s="56"/>
      <c r="AN368" s="56"/>
      <c r="AO368" s="56"/>
    </row>
    <row r="369" s="3" customFormat="1" ht="408" customHeight="1" spans="1:41">
      <c r="A369" s="58"/>
      <c r="B369" s="142" t="s">
        <v>1594</v>
      </c>
      <c r="C369" s="142" t="s">
        <v>1595</v>
      </c>
      <c r="D369" s="142" t="s">
        <v>1596</v>
      </c>
      <c r="E369" s="178" t="s">
        <v>1597</v>
      </c>
      <c r="F369" s="142" t="s">
        <v>126</v>
      </c>
      <c r="G369" s="142" t="s">
        <v>1598</v>
      </c>
      <c r="H369" s="142" t="s">
        <v>1599</v>
      </c>
      <c r="I369" s="142">
        <v>1273.5377</v>
      </c>
      <c r="J369" s="142"/>
      <c r="K369" s="142"/>
      <c r="L369" s="142"/>
      <c r="M369" s="142"/>
      <c r="N369" s="142"/>
      <c r="O369" s="142">
        <v>1191.3</v>
      </c>
      <c r="P369" s="142"/>
      <c r="Q369" s="142"/>
      <c r="R369" s="142"/>
      <c r="S369" s="142"/>
      <c r="T369" s="142"/>
      <c r="U369" s="142"/>
      <c r="V369" s="142">
        <v>82.2377</v>
      </c>
      <c r="W369" s="142" t="s">
        <v>108</v>
      </c>
      <c r="X369" s="142" t="s">
        <v>109</v>
      </c>
      <c r="Y369" s="142" t="s">
        <v>109</v>
      </c>
      <c r="Z369" s="142" t="s">
        <v>128</v>
      </c>
      <c r="AA369" s="142" t="s">
        <v>128</v>
      </c>
      <c r="AB369" s="142" t="s">
        <v>128</v>
      </c>
      <c r="AC369" s="142">
        <v>252</v>
      </c>
      <c r="AD369" s="142">
        <v>756</v>
      </c>
      <c r="AE369" s="142">
        <v>2199</v>
      </c>
      <c r="AF369" s="142" t="s">
        <v>1600</v>
      </c>
      <c r="AG369" s="142" t="s">
        <v>1601</v>
      </c>
      <c r="AH369" s="142" t="s">
        <v>1602</v>
      </c>
      <c r="AI369" s="48"/>
      <c r="AJ369" s="48"/>
      <c r="AK369" s="48"/>
      <c r="AL369" s="48"/>
      <c r="AM369" s="48"/>
      <c r="AN369" s="48"/>
      <c r="AO369" s="142" t="s">
        <v>128</v>
      </c>
    </row>
    <row r="370" s="3" customFormat="1" ht="35.15" customHeight="1" spans="1:41">
      <c r="A370" s="56" t="s">
        <v>51</v>
      </c>
      <c r="B370" s="56"/>
      <c r="C370" s="56"/>
      <c r="D370" s="56"/>
      <c r="E370" s="56"/>
      <c r="F370" s="56"/>
      <c r="G370" s="56"/>
      <c r="H370" s="56"/>
      <c r="I370" s="56">
        <f>I371+I380+I381+I418+I419</f>
        <v>1641.980693</v>
      </c>
      <c r="J370" s="56">
        <f t="shared" ref="J370:V370" si="24">J371+J380+J381+J418+J419</f>
        <v>1413.030093</v>
      </c>
      <c r="K370" s="56">
        <f>K371+K380+K381+K418+K419</f>
        <v>293.332846</v>
      </c>
      <c r="L370" s="56">
        <f>L371+L380+L381+L418+L419</f>
        <v>0</v>
      </c>
      <c r="M370" s="56">
        <f>M371+M380+M381+M418+M419</f>
        <v>90</v>
      </c>
      <c r="N370" s="56">
        <f>N371+N380+N381+N418+N419</f>
        <v>1029.697341</v>
      </c>
      <c r="O370" s="56">
        <f>O371+O380+O381+O418+O419</f>
        <v>0</v>
      </c>
      <c r="P370" s="56">
        <f>P371+P380+P381+P418+P419</f>
        <v>0</v>
      </c>
      <c r="Q370" s="56">
        <f>Q371+Q380+Q381+Q418+Q419</f>
        <v>0</v>
      </c>
      <c r="R370" s="56">
        <f>R371+R380+R381+R418+R419</f>
        <v>0</v>
      </c>
      <c r="S370" s="56">
        <f>S371+S380+S381+S418+S419</f>
        <v>0</v>
      </c>
      <c r="T370" s="56">
        <f>T371+T380+T381+T418+T419</f>
        <v>228.9506</v>
      </c>
      <c r="U370" s="56">
        <f>U371+U380+U381+U418+U419</f>
        <v>0</v>
      </c>
      <c r="V370" s="56">
        <f>V371+V380+V381+V418+V419</f>
        <v>0</v>
      </c>
      <c r="W370" s="56"/>
      <c r="X370" s="56"/>
      <c r="Y370" s="56"/>
      <c r="Z370" s="56"/>
      <c r="AA370" s="56"/>
      <c r="AB370" s="56"/>
      <c r="AC370" s="56"/>
      <c r="AD370" s="56"/>
      <c r="AE370" s="56"/>
      <c r="AF370" s="56"/>
      <c r="AG370" s="56"/>
      <c r="AH370" s="56"/>
      <c r="AI370" s="56"/>
      <c r="AJ370" s="56"/>
      <c r="AK370" s="56"/>
      <c r="AL370" s="56"/>
      <c r="AM370" s="56"/>
      <c r="AN370" s="56"/>
      <c r="AO370" s="56"/>
    </row>
    <row r="371" s="40" customFormat="1" ht="52" customHeight="1" spans="1:41">
      <c r="A371" s="58" t="s">
        <v>1603</v>
      </c>
      <c r="B371" s="58"/>
      <c r="C371" s="58"/>
      <c r="D371" s="58"/>
      <c r="E371" s="58"/>
      <c r="F371" s="58"/>
      <c r="G371" s="58"/>
      <c r="H371" s="58"/>
      <c r="I371" s="58">
        <f>SUM(I372:I379)</f>
        <v>383.332752</v>
      </c>
      <c r="J371" s="58">
        <f t="shared" ref="J371:V371" si="25">SUM(J372:J379)</f>
        <v>383.332752</v>
      </c>
      <c r="K371" s="58">
        <f>SUM(K372:K379)</f>
        <v>293.332846</v>
      </c>
      <c r="L371" s="58">
        <f>SUM(L372:L379)</f>
        <v>0</v>
      </c>
      <c r="M371" s="58">
        <f>SUM(M372:M379)</f>
        <v>90</v>
      </c>
      <c r="N371" s="58">
        <f>SUM(N372:N379)</f>
        <v>0</v>
      </c>
      <c r="O371" s="58">
        <f>SUM(O372:O379)</f>
        <v>0</v>
      </c>
      <c r="P371" s="58">
        <f>SUM(P372:P379)</f>
        <v>0</v>
      </c>
      <c r="Q371" s="58">
        <f>SUM(Q372:Q379)</f>
        <v>0</v>
      </c>
      <c r="R371" s="58">
        <f>SUM(R372:R379)</f>
        <v>0</v>
      </c>
      <c r="S371" s="58">
        <f>SUM(S372:S379)</f>
        <v>0</v>
      </c>
      <c r="T371" s="58">
        <f>SUM(T372:T379)</f>
        <v>0</v>
      </c>
      <c r="U371" s="58">
        <f>SUM(U372:U379)</f>
        <v>0</v>
      </c>
      <c r="V371" s="58">
        <f>SUM(V372:V379)</f>
        <v>0</v>
      </c>
      <c r="W371" s="58"/>
      <c r="X371" s="58"/>
      <c r="Y371" s="58"/>
      <c r="Z371" s="58"/>
      <c r="AA371" s="58"/>
      <c r="AB371" s="58"/>
      <c r="AC371" s="58" t="e">
        <f>#REF!+#REF!+#REF!+#REF!+#REF!+#REF!+#REF!+#REF!+#REF!</f>
        <v>#REF!</v>
      </c>
      <c r="AD371" s="58" t="e">
        <f>#REF!+#REF!+#REF!+#REF!+#REF!+#REF!+#REF!+#REF!+#REF!</f>
        <v>#REF!</v>
      </c>
      <c r="AE371" s="58" t="e">
        <f>#REF!+#REF!+#REF!+#REF!+#REF!+#REF!+#REF!+#REF!+#REF!</f>
        <v>#REF!</v>
      </c>
      <c r="AF371" s="58"/>
      <c r="AG371" s="58"/>
      <c r="AH371" s="58"/>
      <c r="AI371" s="58"/>
      <c r="AJ371" s="58"/>
      <c r="AK371" s="58"/>
      <c r="AL371" s="58"/>
      <c r="AM371" s="58"/>
      <c r="AN371" s="58"/>
      <c r="AO371" s="58"/>
    </row>
    <row r="372" s="40" customFormat="1" ht="60" customHeight="1" spans="1:41">
      <c r="A372" s="58"/>
      <c r="B372" s="58" t="s">
        <v>1604</v>
      </c>
      <c r="C372" s="58" t="s">
        <v>1605</v>
      </c>
      <c r="D372" s="58" t="s">
        <v>182</v>
      </c>
      <c r="E372" s="58" t="s">
        <v>1606</v>
      </c>
      <c r="F372" s="58" t="s">
        <v>126</v>
      </c>
      <c r="G372" s="58" t="s">
        <v>184</v>
      </c>
      <c r="H372" s="58" t="s">
        <v>1460</v>
      </c>
      <c r="I372" s="73">
        <f t="shared" ref="I372:I375" si="26">J372</f>
        <v>39</v>
      </c>
      <c r="J372" s="73">
        <f t="shared" ref="J372:J375" si="27">K372+M372</f>
        <v>39</v>
      </c>
      <c r="K372" s="73">
        <v>39</v>
      </c>
      <c r="L372" s="58"/>
      <c r="M372" s="58">
        <v>0</v>
      </c>
      <c r="N372" s="58"/>
      <c r="O372" s="58"/>
      <c r="P372" s="58"/>
      <c r="Q372" s="58"/>
      <c r="R372" s="58"/>
      <c r="S372" s="58"/>
      <c r="T372" s="58"/>
      <c r="U372" s="58"/>
      <c r="V372" s="58"/>
      <c r="W372" s="58" t="s">
        <v>108</v>
      </c>
      <c r="X372" s="58" t="s">
        <v>109</v>
      </c>
      <c r="Y372" s="58" t="s">
        <v>128</v>
      </c>
      <c r="Z372" s="58" t="s">
        <v>128</v>
      </c>
      <c r="AA372" s="58" t="s">
        <v>128</v>
      </c>
      <c r="AB372" s="58" t="s">
        <v>128</v>
      </c>
      <c r="AC372" s="58">
        <v>164</v>
      </c>
      <c r="AD372" s="58">
        <v>712</v>
      </c>
      <c r="AE372" s="58">
        <f t="shared" ref="AE372:AE379" si="28">AD372</f>
        <v>712</v>
      </c>
      <c r="AF372" s="58" t="s">
        <v>858</v>
      </c>
      <c r="AG372" s="58" t="s">
        <v>1607</v>
      </c>
      <c r="AH372" s="58"/>
      <c r="AI372" s="58"/>
      <c r="AJ372" s="58"/>
      <c r="AK372" s="58"/>
      <c r="AL372" s="58"/>
      <c r="AM372" s="58"/>
      <c r="AN372" s="58"/>
      <c r="AO372" s="58" t="s">
        <v>1608</v>
      </c>
    </row>
    <row r="373" s="40" customFormat="1" ht="60" customHeight="1" spans="1:41">
      <c r="A373" s="58"/>
      <c r="B373" s="84" t="s">
        <v>1609</v>
      </c>
      <c r="C373" s="84" t="s">
        <v>1610</v>
      </c>
      <c r="D373" s="84" t="s">
        <v>1223</v>
      </c>
      <c r="E373" s="84" t="s">
        <v>1606</v>
      </c>
      <c r="F373" s="84" t="s">
        <v>126</v>
      </c>
      <c r="G373" s="84" t="s">
        <v>184</v>
      </c>
      <c r="H373" s="84" t="s">
        <v>1455</v>
      </c>
      <c r="I373" s="83">
        <v>19.417352</v>
      </c>
      <c r="J373" s="83">
        <v>19.417352</v>
      </c>
      <c r="K373" s="83">
        <v>9.417352</v>
      </c>
      <c r="L373" s="83"/>
      <c r="M373" s="83">
        <v>10</v>
      </c>
      <c r="N373" s="84"/>
      <c r="O373" s="84"/>
      <c r="P373" s="84"/>
      <c r="Q373" s="84"/>
      <c r="R373" s="84"/>
      <c r="S373" s="84"/>
      <c r="T373" s="84"/>
      <c r="U373" s="84"/>
      <c r="V373" s="84"/>
      <c r="W373" s="84" t="s">
        <v>108</v>
      </c>
      <c r="X373" s="84" t="s">
        <v>109</v>
      </c>
      <c r="Y373" s="84" t="s">
        <v>128</v>
      </c>
      <c r="Z373" s="84" t="s">
        <v>128</v>
      </c>
      <c r="AA373" s="84" t="s">
        <v>128</v>
      </c>
      <c r="AB373" s="84" t="s">
        <v>128</v>
      </c>
      <c r="AC373" s="84">
        <v>212</v>
      </c>
      <c r="AD373" s="84">
        <v>656</v>
      </c>
      <c r="AE373" s="84">
        <f>AD373</f>
        <v>656</v>
      </c>
      <c r="AF373" s="84" t="s">
        <v>858</v>
      </c>
      <c r="AG373" s="84" t="s">
        <v>1607</v>
      </c>
      <c r="AH373" s="84"/>
      <c r="AI373" s="58"/>
      <c r="AJ373" s="58"/>
      <c r="AK373" s="58"/>
      <c r="AL373" s="58"/>
      <c r="AM373" s="58"/>
      <c r="AN373" s="58"/>
      <c r="AO373" s="58" t="s">
        <v>1608</v>
      </c>
    </row>
    <row r="374" s="40" customFormat="1" ht="60" customHeight="1" spans="1:41">
      <c r="A374" s="58"/>
      <c r="B374" s="58" t="s">
        <v>1611</v>
      </c>
      <c r="C374" s="58" t="s">
        <v>1612</v>
      </c>
      <c r="D374" s="58" t="s">
        <v>293</v>
      </c>
      <c r="E374" s="58" t="s">
        <v>1606</v>
      </c>
      <c r="F374" s="58" t="s">
        <v>126</v>
      </c>
      <c r="G374" s="58" t="s">
        <v>184</v>
      </c>
      <c r="H374" s="58" t="s">
        <v>1465</v>
      </c>
      <c r="I374" s="58">
        <f>J374</f>
        <v>61</v>
      </c>
      <c r="J374" s="58">
        <f>K374+M374</f>
        <v>61</v>
      </c>
      <c r="K374" s="58">
        <v>31</v>
      </c>
      <c r="L374" s="58"/>
      <c r="M374" s="58">
        <v>30</v>
      </c>
      <c r="N374" s="58"/>
      <c r="O374" s="58"/>
      <c r="P374" s="58"/>
      <c r="Q374" s="58"/>
      <c r="R374" s="58"/>
      <c r="S374" s="58"/>
      <c r="T374" s="58"/>
      <c r="U374" s="58"/>
      <c r="V374" s="58"/>
      <c r="W374" s="58" t="s">
        <v>108</v>
      </c>
      <c r="X374" s="58" t="s">
        <v>109</v>
      </c>
      <c r="Y374" s="58" t="s">
        <v>128</v>
      </c>
      <c r="Z374" s="58" t="s">
        <v>128</v>
      </c>
      <c r="AA374" s="58" t="s">
        <v>128</v>
      </c>
      <c r="AB374" s="58" t="s">
        <v>128</v>
      </c>
      <c r="AC374" s="58">
        <v>245</v>
      </c>
      <c r="AD374" s="58">
        <v>858</v>
      </c>
      <c r="AE374" s="58">
        <f>AD374</f>
        <v>858</v>
      </c>
      <c r="AF374" s="58" t="s">
        <v>858</v>
      </c>
      <c r="AG374" s="58" t="s">
        <v>1607</v>
      </c>
      <c r="AH374" s="58"/>
      <c r="AI374" s="58"/>
      <c r="AJ374" s="58"/>
      <c r="AK374" s="58"/>
      <c r="AL374" s="58"/>
      <c r="AM374" s="58"/>
      <c r="AN374" s="58"/>
      <c r="AO374" s="58" t="s">
        <v>1608</v>
      </c>
    </row>
    <row r="375" s="40" customFormat="1" ht="60" customHeight="1" spans="1:41">
      <c r="A375" s="58"/>
      <c r="B375" s="58" t="s">
        <v>1613</v>
      </c>
      <c r="C375" s="58" t="s">
        <v>1614</v>
      </c>
      <c r="D375" s="58" t="s">
        <v>133</v>
      </c>
      <c r="E375" s="58" t="s">
        <v>1606</v>
      </c>
      <c r="F375" s="58" t="s">
        <v>126</v>
      </c>
      <c r="G375" s="58" t="s">
        <v>184</v>
      </c>
      <c r="H375" s="58" t="s">
        <v>1475</v>
      </c>
      <c r="I375" s="58">
        <f>J375</f>
        <v>38</v>
      </c>
      <c r="J375" s="58">
        <f>K375+M375</f>
        <v>38</v>
      </c>
      <c r="K375" s="58">
        <v>38</v>
      </c>
      <c r="L375" s="58"/>
      <c r="M375" s="58">
        <v>0</v>
      </c>
      <c r="N375" s="58"/>
      <c r="O375" s="58"/>
      <c r="P375" s="58"/>
      <c r="Q375" s="58"/>
      <c r="R375" s="58"/>
      <c r="S375" s="58"/>
      <c r="T375" s="58"/>
      <c r="U375" s="58"/>
      <c r="V375" s="58"/>
      <c r="W375" s="58" t="s">
        <v>108</v>
      </c>
      <c r="X375" s="58" t="s">
        <v>109</v>
      </c>
      <c r="Y375" s="58" t="s">
        <v>128</v>
      </c>
      <c r="Z375" s="58" t="s">
        <v>128</v>
      </c>
      <c r="AA375" s="58" t="s">
        <v>128</v>
      </c>
      <c r="AB375" s="58" t="s">
        <v>128</v>
      </c>
      <c r="AC375" s="58">
        <v>173</v>
      </c>
      <c r="AD375" s="58">
        <v>604</v>
      </c>
      <c r="AE375" s="58">
        <f>AD375</f>
        <v>604</v>
      </c>
      <c r="AF375" s="58" t="s">
        <v>858</v>
      </c>
      <c r="AG375" s="58" t="s">
        <v>1607</v>
      </c>
      <c r="AH375" s="58"/>
      <c r="AI375" s="58"/>
      <c r="AJ375" s="58"/>
      <c r="AK375" s="58"/>
      <c r="AL375" s="58"/>
      <c r="AM375" s="58"/>
      <c r="AN375" s="58"/>
      <c r="AO375" s="58" t="s">
        <v>1608</v>
      </c>
    </row>
    <row r="376" s="40" customFormat="1" ht="60" customHeight="1" spans="1:41">
      <c r="A376" s="58"/>
      <c r="B376" s="58" t="s">
        <v>1615</v>
      </c>
      <c r="C376" s="58" t="s">
        <v>1616</v>
      </c>
      <c r="D376" s="58" t="s">
        <v>461</v>
      </c>
      <c r="E376" s="58" t="s">
        <v>1606</v>
      </c>
      <c r="F376" s="58" t="s">
        <v>126</v>
      </c>
      <c r="G376" s="58" t="s">
        <v>184</v>
      </c>
      <c r="H376" s="58" t="s">
        <v>1188</v>
      </c>
      <c r="I376" s="58">
        <v>72.9154</v>
      </c>
      <c r="J376" s="58">
        <v>72.9154</v>
      </c>
      <c r="K376" s="58">
        <v>57.915494</v>
      </c>
      <c r="L376" s="58"/>
      <c r="M376" s="58">
        <v>15</v>
      </c>
      <c r="N376" s="58"/>
      <c r="O376" s="58"/>
      <c r="P376" s="58"/>
      <c r="Q376" s="58"/>
      <c r="R376" s="58"/>
      <c r="S376" s="58"/>
      <c r="T376" s="58"/>
      <c r="U376" s="58"/>
      <c r="V376" s="58"/>
      <c r="W376" s="58" t="s">
        <v>108</v>
      </c>
      <c r="X376" s="58" t="s">
        <v>109</v>
      </c>
      <c r="Y376" s="58" t="s">
        <v>128</v>
      </c>
      <c r="Z376" s="58" t="s">
        <v>128</v>
      </c>
      <c r="AA376" s="58" t="s">
        <v>128</v>
      </c>
      <c r="AB376" s="58" t="s">
        <v>128</v>
      </c>
      <c r="AC376" s="58">
        <v>780</v>
      </c>
      <c r="AD376" s="58">
        <v>2730</v>
      </c>
      <c r="AE376" s="58">
        <f>AD376</f>
        <v>2730</v>
      </c>
      <c r="AF376" s="58" t="s">
        <v>858</v>
      </c>
      <c r="AG376" s="58" t="s">
        <v>1607</v>
      </c>
      <c r="AH376" s="58"/>
      <c r="AI376" s="58"/>
      <c r="AJ376" s="58"/>
      <c r="AK376" s="58"/>
      <c r="AL376" s="58"/>
      <c r="AM376" s="58"/>
      <c r="AN376" s="58"/>
      <c r="AO376" s="58" t="s">
        <v>1608</v>
      </c>
    </row>
    <row r="377" s="40" customFormat="1" ht="60" customHeight="1" spans="1:41">
      <c r="A377" s="58"/>
      <c r="B377" s="58" t="s">
        <v>1617</v>
      </c>
      <c r="C377" s="58" t="s">
        <v>1618</v>
      </c>
      <c r="D377" s="58" t="s">
        <v>158</v>
      </c>
      <c r="E377" s="58" t="s">
        <v>1606</v>
      </c>
      <c r="F377" s="58" t="s">
        <v>126</v>
      </c>
      <c r="G377" s="58" t="s">
        <v>184</v>
      </c>
      <c r="H377" s="58" t="s">
        <v>1445</v>
      </c>
      <c r="I377" s="58">
        <f t="shared" ref="I377:I379" si="29">J377</f>
        <v>35</v>
      </c>
      <c r="J377" s="58">
        <f t="shared" ref="J377:J379" si="30">K377+M377</f>
        <v>35</v>
      </c>
      <c r="K377" s="58">
        <v>35</v>
      </c>
      <c r="L377" s="58"/>
      <c r="M377" s="58">
        <v>0</v>
      </c>
      <c r="N377" s="58"/>
      <c r="O377" s="58"/>
      <c r="P377" s="58"/>
      <c r="Q377" s="58"/>
      <c r="R377" s="58"/>
      <c r="S377" s="58"/>
      <c r="T377" s="58"/>
      <c r="U377" s="58"/>
      <c r="V377" s="58"/>
      <c r="W377" s="58" t="s">
        <v>108</v>
      </c>
      <c r="X377" s="58" t="s">
        <v>109</v>
      </c>
      <c r="Y377" s="58" t="s">
        <v>128</v>
      </c>
      <c r="Z377" s="58" t="s">
        <v>128</v>
      </c>
      <c r="AA377" s="58" t="s">
        <v>128</v>
      </c>
      <c r="AB377" s="58" t="s">
        <v>128</v>
      </c>
      <c r="AC377" s="58">
        <v>187</v>
      </c>
      <c r="AD377" s="58">
        <v>308</v>
      </c>
      <c r="AE377" s="58">
        <f>AD377</f>
        <v>308</v>
      </c>
      <c r="AF377" s="58" t="s">
        <v>858</v>
      </c>
      <c r="AG377" s="58" t="s">
        <v>1607</v>
      </c>
      <c r="AH377" s="58"/>
      <c r="AI377" s="58"/>
      <c r="AJ377" s="58"/>
      <c r="AK377" s="58"/>
      <c r="AL377" s="58"/>
      <c r="AM377" s="58"/>
      <c r="AN377" s="58"/>
      <c r="AO377" s="58" t="s">
        <v>1608</v>
      </c>
    </row>
    <row r="378" s="40" customFormat="1" ht="60" customHeight="1" spans="1:41">
      <c r="A378" s="58"/>
      <c r="B378" s="58" t="s">
        <v>1619</v>
      </c>
      <c r="C378" s="58" t="s">
        <v>1614</v>
      </c>
      <c r="D378" s="58" t="s">
        <v>551</v>
      </c>
      <c r="E378" s="58" t="s">
        <v>1606</v>
      </c>
      <c r="F378" s="58" t="s">
        <v>126</v>
      </c>
      <c r="G378" s="58" t="s">
        <v>184</v>
      </c>
      <c r="H378" s="58" t="s">
        <v>1480</v>
      </c>
      <c r="I378" s="58">
        <f>J378</f>
        <v>38</v>
      </c>
      <c r="J378" s="58">
        <f>K378+M378</f>
        <v>38</v>
      </c>
      <c r="K378" s="58">
        <v>38</v>
      </c>
      <c r="L378" s="58"/>
      <c r="M378" s="58">
        <v>0</v>
      </c>
      <c r="N378" s="58"/>
      <c r="O378" s="58"/>
      <c r="P378" s="58"/>
      <c r="Q378" s="58"/>
      <c r="R378" s="58"/>
      <c r="S378" s="58"/>
      <c r="T378" s="58"/>
      <c r="U378" s="58"/>
      <c r="V378" s="58"/>
      <c r="W378" s="58" t="s">
        <v>108</v>
      </c>
      <c r="X378" s="58" t="s">
        <v>109</v>
      </c>
      <c r="Y378" s="58" t="s">
        <v>128</v>
      </c>
      <c r="Z378" s="58" t="s">
        <v>128</v>
      </c>
      <c r="AA378" s="58" t="s">
        <v>128</v>
      </c>
      <c r="AB378" s="58" t="s">
        <v>128</v>
      </c>
      <c r="AC378" s="58">
        <v>666</v>
      </c>
      <c r="AD378" s="58">
        <v>2070</v>
      </c>
      <c r="AE378" s="58">
        <f>AD378</f>
        <v>2070</v>
      </c>
      <c r="AF378" s="58" t="s">
        <v>858</v>
      </c>
      <c r="AG378" s="58" t="s">
        <v>1607</v>
      </c>
      <c r="AH378" s="58"/>
      <c r="AI378" s="58"/>
      <c r="AJ378" s="58"/>
      <c r="AK378" s="58"/>
      <c r="AL378" s="58"/>
      <c r="AM378" s="58"/>
      <c r="AN378" s="58"/>
      <c r="AO378" s="58" t="s">
        <v>1608</v>
      </c>
    </row>
    <row r="379" s="40" customFormat="1" ht="60" customHeight="1" spans="1:41">
      <c r="A379" s="58"/>
      <c r="B379" s="58" t="s">
        <v>1620</v>
      </c>
      <c r="C379" s="58" t="s">
        <v>1621</v>
      </c>
      <c r="D379" s="58" t="s">
        <v>142</v>
      </c>
      <c r="E379" s="58" t="s">
        <v>1606</v>
      </c>
      <c r="F379" s="58" t="s">
        <v>126</v>
      </c>
      <c r="G379" s="58" t="s">
        <v>184</v>
      </c>
      <c r="H379" s="58" t="s">
        <v>1470</v>
      </c>
      <c r="I379" s="58">
        <f>J379</f>
        <v>80</v>
      </c>
      <c r="J379" s="58">
        <f>K379+M379</f>
        <v>80</v>
      </c>
      <c r="K379" s="58">
        <v>45</v>
      </c>
      <c r="L379" s="58"/>
      <c r="M379" s="58">
        <v>35</v>
      </c>
      <c r="N379" s="58"/>
      <c r="O379" s="58"/>
      <c r="P379" s="58"/>
      <c r="Q379" s="58"/>
      <c r="R379" s="58"/>
      <c r="S379" s="58"/>
      <c r="T379" s="58"/>
      <c r="U379" s="58"/>
      <c r="V379" s="58"/>
      <c r="W379" s="58" t="s">
        <v>108</v>
      </c>
      <c r="X379" s="58" t="s">
        <v>109</v>
      </c>
      <c r="Y379" s="58" t="s">
        <v>128</v>
      </c>
      <c r="Z379" s="58" t="s">
        <v>128</v>
      </c>
      <c r="AA379" s="58" t="s">
        <v>128</v>
      </c>
      <c r="AB379" s="58" t="s">
        <v>128</v>
      </c>
      <c r="AC379" s="58">
        <v>337</v>
      </c>
      <c r="AD379" s="58">
        <v>1180</v>
      </c>
      <c r="AE379" s="58">
        <f>AD379</f>
        <v>1180</v>
      </c>
      <c r="AF379" s="58" t="s">
        <v>858</v>
      </c>
      <c r="AG379" s="58" t="s">
        <v>1607</v>
      </c>
      <c r="AH379" s="58"/>
      <c r="AI379" s="58"/>
      <c r="AJ379" s="58"/>
      <c r="AK379" s="58"/>
      <c r="AL379" s="58"/>
      <c r="AM379" s="58"/>
      <c r="AN379" s="58"/>
      <c r="AO379" s="58" t="s">
        <v>1608</v>
      </c>
    </row>
    <row r="380" s="3" customFormat="1" ht="77" customHeight="1" spans="1:41">
      <c r="A380" s="59" t="s">
        <v>53</v>
      </c>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row>
    <row r="381" s="3" customFormat="1" ht="41.4" customHeight="1" spans="1:41">
      <c r="A381" s="134" t="s">
        <v>54</v>
      </c>
      <c r="B381" s="58" t="s">
        <v>110</v>
      </c>
      <c r="C381" s="58"/>
      <c r="D381" s="58"/>
      <c r="E381" s="58"/>
      <c r="F381" s="58"/>
      <c r="G381" s="58"/>
      <c r="H381" s="58"/>
      <c r="I381" s="58">
        <f>SUM(T382:T417)</f>
        <v>228.9506</v>
      </c>
      <c r="J381" s="58"/>
      <c r="K381" s="58"/>
      <c r="L381" s="58"/>
      <c r="M381" s="58"/>
      <c r="N381" s="58"/>
      <c r="O381" s="58"/>
      <c r="P381" s="58"/>
      <c r="Q381" s="58"/>
      <c r="R381" s="58"/>
      <c r="S381" s="58"/>
      <c r="T381" s="58">
        <v>228.9506</v>
      </c>
      <c r="U381" s="58"/>
      <c r="V381" s="58"/>
      <c r="W381" s="58"/>
      <c r="X381" s="58"/>
      <c r="Y381" s="58"/>
      <c r="Z381" s="58"/>
      <c r="AA381" s="58"/>
      <c r="AB381" s="58"/>
      <c r="AC381" s="58"/>
      <c r="AD381" s="58"/>
      <c r="AE381" s="58"/>
      <c r="AF381" s="58"/>
      <c r="AG381" s="58"/>
      <c r="AH381" s="58"/>
      <c r="AI381" s="58"/>
      <c r="AJ381" s="58"/>
      <c r="AK381" s="58"/>
      <c r="AL381" s="58"/>
      <c r="AM381" s="58"/>
      <c r="AN381" s="58"/>
      <c r="AO381" s="58"/>
    </row>
    <row r="382" s="3" customFormat="1" ht="84" customHeight="1" spans="1:41">
      <c r="A382" s="57"/>
      <c r="B382" s="58" t="s">
        <v>1622</v>
      </c>
      <c r="C382" s="58" t="s">
        <v>1623</v>
      </c>
      <c r="D382" s="58" t="s">
        <v>182</v>
      </c>
      <c r="E382" s="58" t="s">
        <v>208</v>
      </c>
      <c r="F382" s="58">
        <v>2019</v>
      </c>
      <c r="G382" s="58" t="s">
        <v>409</v>
      </c>
      <c r="H382" s="58" t="s">
        <v>209</v>
      </c>
      <c r="I382" s="58">
        <v>11.1762</v>
      </c>
      <c r="J382" s="58"/>
      <c r="K382" s="58"/>
      <c r="L382" s="58"/>
      <c r="M382" s="58"/>
      <c r="N382" s="58"/>
      <c r="O382" s="58"/>
      <c r="P382" s="58"/>
      <c r="Q382" s="58"/>
      <c r="R382" s="58"/>
      <c r="S382" s="58"/>
      <c r="T382" s="58">
        <v>11.1762</v>
      </c>
      <c r="U382" s="58"/>
      <c r="V382" s="58"/>
      <c r="W382" s="58" t="s">
        <v>127</v>
      </c>
      <c r="X382" s="58" t="s">
        <v>109</v>
      </c>
      <c r="Y382" s="58" t="s">
        <v>128</v>
      </c>
      <c r="Z382" s="58" t="s">
        <v>109</v>
      </c>
      <c r="AA382" s="58" t="s">
        <v>109</v>
      </c>
      <c r="AB382" s="58" t="s">
        <v>128</v>
      </c>
      <c r="AC382" s="58">
        <v>151</v>
      </c>
      <c r="AD382" s="58">
        <v>425</v>
      </c>
      <c r="AE382" s="58">
        <v>425</v>
      </c>
      <c r="AF382" s="58" t="s">
        <v>858</v>
      </c>
      <c r="AG382" s="58" t="s">
        <v>1624</v>
      </c>
      <c r="AH382" s="58" t="s">
        <v>1342</v>
      </c>
      <c r="AI382" s="58" t="s">
        <v>128</v>
      </c>
      <c r="AJ382" s="58" t="s">
        <v>245</v>
      </c>
      <c r="AK382" s="68"/>
      <c r="AL382" s="68"/>
      <c r="AM382" s="68"/>
      <c r="AN382" s="68"/>
      <c r="AO382" s="58" t="s">
        <v>128</v>
      </c>
    </row>
    <row r="383" s="3" customFormat="1" ht="84" customHeight="1" spans="1:41">
      <c r="A383" s="57"/>
      <c r="B383" s="58" t="s">
        <v>1625</v>
      </c>
      <c r="C383" s="58" t="s">
        <v>1626</v>
      </c>
      <c r="D383" s="58" t="s">
        <v>182</v>
      </c>
      <c r="E383" s="58" t="s">
        <v>229</v>
      </c>
      <c r="F383" s="58">
        <v>2019</v>
      </c>
      <c r="G383" s="58" t="s">
        <v>409</v>
      </c>
      <c r="H383" s="58" t="s">
        <v>230</v>
      </c>
      <c r="I383" s="58">
        <v>0.45</v>
      </c>
      <c r="J383" s="58"/>
      <c r="K383" s="58"/>
      <c r="L383" s="58"/>
      <c r="M383" s="58"/>
      <c r="N383" s="58"/>
      <c r="O383" s="58"/>
      <c r="P383" s="58"/>
      <c r="Q383" s="58"/>
      <c r="R383" s="58"/>
      <c r="S383" s="58"/>
      <c r="T383" s="58">
        <v>0.45</v>
      </c>
      <c r="U383" s="58"/>
      <c r="V383" s="58"/>
      <c r="W383" s="58" t="s">
        <v>127</v>
      </c>
      <c r="X383" s="58" t="s">
        <v>109</v>
      </c>
      <c r="Y383" s="58" t="s">
        <v>128</v>
      </c>
      <c r="Z383" s="58" t="s">
        <v>109</v>
      </c>
      <c r="AA383" s="58" t="s">
        <v>109</v>
      </c>
      <c r="AB383" s="58" t="s">
        <v>128</v>
      </c>
      <c r="AC383" s="58">
        <v>61</v>
      </c>
      <c r="AD383" s="58">
        <v>256</v>
      </c>
      <c r="AE383" s="58">
        <v>256</v>
      </c>
      <c r="AF383" s="58" t="s">
        <v>858</v>
      </c>
      <c r="AG383" s="58" t="s">
        <v>1627</v>
      </c>
      <c r="AH383" s="58" t="s">
        <v>1342</v>
      </c>
      <c r="AI383" s="58" t="s">
        <v>128</v>
      </c>
      <c r="AJ383" s="58" t="s">
        <v>245</v>
      </c>
      <c r="AK383" s="68"/>
      <c r="AL383" s="68"/>
      <c r="AM383" s="68"/>
      <c r="AN383" s="68"/>
      <c r="AO383" s="58" t="s">
        <v>128</v>
      </c>
    </row>
    <row r="384" s="3" customFormat="1" ht="84" customHeight="1" spans="1:41">
      <c r="A384" s="57"/>
      <c r="B384" s="58" t="s">
        <v>1628</v>
      </c>
      <c r="C384" s="58" t="s">
        <v>1629</v>
      </c>
      <c r="D384" s="58" t="s">
        <v>182</v>
      </c>
      <c r="E384" s="58" t="s">
        <v>217</v>
      </c>
      <c r="F384" s="58">
        <v>2019</v>
      </c>
      <c r="G384" s="58" t="s">
        <v>409</v>
      </c>
      <c r="H384" s="58" t="s">
        <v>218</v>
      </c>
      <c r="I384" s="58">
        <v>2.4</v>
      </c>
      <c r="J384" s="58"/>
      <c r="K384" s="58"/>
      <c r="L384" s="58"/>
      <c r="M384" s="58"/>
      <c r="N384" s="58"/>
      <c r="O384" s="58"/>
      <c r="P384" s="58"/>
      <c r="Q384" s="58"/>
      <c r="R384" s="58"/>
      <c r="S384" s="58"/>
      <c r="T384" s="58">
        <v>2.4</v>
      </c>
      <c r="U384" s="58"/>
      <c r="V384" s="58"/>
      <c r="W384" s="58" t="s">
        <v>127</v>
      </c>
      <c r="X384" s="58" t="s">
        <v>109</v>
      </c>
      <c r="Y384" s="58" t="s">
        <v>128</v>
      </c>
      <c r="Z384" s="58" t="s">
        <v>109</v>
      </c>
      <c r="AA384" s="58" t="s">
        <v>109</v>
      </c>
      <c r="AB384" s="58" t="s">
        <v>128</v>
      </c>
      <c r="AC384" s="58">
        <v>79</v>
      </c>
      <c r="AD384" s="58">
        <v>240</v>
      </c>
      <c r="AE384" s="58">
        <v>240</v>
      </c>
      <c r="AF384" s="58" t="s">
        <v>858</v>
      </c>
      <c r="AG384" s="58" t="s">
        <v>1630</v>
      </c>
      <c r="AH384" s="58" t="s">
        <v>1342</v>
      </c>
      <c r="AI384" s="58" t="s">
        <v>128</v>
      </c>
      <c r="AJ384" s="58" t="s">
        <v>245</v>
      </c>
      <c r="AK384" s="68"/>
      <c r="AL384" s="68"/>
      <c r="AM384" s="68"/>
      <c r="AN384" s="68"/>
      <c r="AO384" s="58" t="s">
        <v>128</v>
      </c>
    </row>
    <row r="385" s="3" customFormat="1" ht="84" customHeight="1" spans="1:41">
      <c r="A385" s="57"/>
      <c r="B385" s="58" t="s">
        <v>1631</v>
      </c>
      <c r="C385" s="58" t="s">
        <v>1632</v>
      </c>
      <c r="D385" s="58" t="s">
        <v>182</v>
      </c>
      <c r="E385" s="58" t="s">
        <v>223</v>
      </c>
      <c r="F385" s="58">
        <v>2019</v>
      </c>
      <c r="G385" s="58" t="s">
        <v>409</v>
      </c>
      <c r="H385" s="58" t="s">
        <v>224</v>
      </c>
      <c r="I385" s="58">
        <v>0.9</v>
      </c>
      <c r="J385" s="58"/>
      <c r="K385" s="58"/>
      <c r="L385" s="58"/>
      <c r="M385" s="58"/>
      <c r="N385" s="58"/>
      <c r="O385" s="58"/>
      <c r="P385" s="58"/>
      <c r="Q385" s="58"/>
      <c r="R385" s="58"/>
      <c r="S385" s="58"/>
      <c r="T385" s="58">
        <v>0.9</v>
      </c>
      <c r="U385" s="58"/>
      <c r="V385" s="58"/>
      <c r="W385" s="58" t="s">
        <v>127</v>
      </c>
      <c r="X385" s="58" t="s">
        <v>109</v>
      </c>
      <c r="Y385" s="58" t="s">
        <v>109</v>
      </c>
      <c r="Z385" s="58" t="s">
        <v>109</v>
      </c>
      <c r="AA385" s="58" t="s">
        <v>109</v>
      </c>
      <c r="AB385" s="58" t="s">
        <v>128</v>
      </c>
      <c r="AC385" s="58">
        <v>112</v>
      </c>
      <c r="AD385" s="58">
        <v>300</v>
      </c>
      <c r="AE385" s="58">
        <v>300</v>
      </c>
      <c r="AF385" s="58" t="s">
        <v>858</v>
      </c>
      <c r="AG385" s="58" t="s">
        <v>1633</v>
      </c>
      <c r="AH385" s="58" t="s">
        <v>1342</v>
      </c>
      <c r="AI385" s="58" t="s">
        <v>128</v>
      </c>
      <c r="AJ385" s="58" t="s">
        <v>245</v>
      </c>
      <c r="AK385" s="68"/>
      <c r="AL385" s="68"/>
      <c r="AM385" s="68"/>
      <c r="AN385" s="68"/>
      <c r="AO385" s="58" t="s">
        <v>128</v>
      </c>
    </row>
    <row r="386" s="3" customFormat="1" ht="60" customHeight="1" spans="1:41">
      <c r="A386" s="57"/>
      <c r="B386" s="58" t="s">
        <v>1634</v>
      </c>
      <c r="C386" s="58" t="s">
        <v>1635</v>
      </c>
      <c r="D386" s="58" t="s">
        <v>240</v>
      </c>
      <c r="E386" s="58" t="s">
        <v>241</v>
      </c>
      <c r="F386" s="58" t="s">
        <v>126</v>
      </c>
      <c r="G386" s="58" t="s">
        <v>409</v>
      </c>
      <c r="H386" s="58" t="s">
        <v>242</v>
      </c>
      <c r="I386" s="58">
        <v>5.7</v>
      </c>
      <c r="J386" s="58"/>
      <c r="K386" s="58"/>
      <c r="L386" s="58"/>
      <c r="M386" s="58"/>
      <c r="N386" s="58"/>
      <c r="O386" s="58"/>
      <c r="P386" s="58"/>
      <c r="Q386" s="58"/>
      <c r="R386" s="58"/>
      <c r="S386" s="58"/>
      <c r="T386" s="58">
        <v>5.7</v>
      </c>
      <c r="U386" s="58"/>
      <c r="V386" s="58"/>
      <c r="W386" s="58" t="s">
        <v>108</v>
      </c>
      <c r="X386" s="58" t="s">
        <v>109</v>
      </c>
      <c r="Y386" s="58" t="s">
        <v>128</v>
      </c>
      <c r="Z386" s="58" t="s">
        <v>128</v>
      </c>
      <c r="AA386" s="58" t="s">
        <v>128</v>
      </c>
      <c r="AB386" s="58" t="s">
        <v>128</v>
      </c>
      <c r="AC386" s="58">
        <v>199</v>
      </c>
      <c r="AD386" s="58">
        <v>543</v>
      </c>
      <c r="AE386" s="58">
        <v>543</v>
      </c>
      <c r="AF386" s="58" t="s">
        <v>1636</v>
      </c>
      <c r="AG386" s="58" t="s">
        <v>1637</v>
      </c>
      <c r="AH386" s="58" t="s">
        <v>1342</v>
      </c>
      <c r="AI386" s="58" t="s">
        <v>128</v>
      </c>
      <c r="AJ386" s="58" t="s">
        <v>245</v>
      </c>
      <c r="AK386" s="68"/>
      <c r="AL386" s="68"/>
      <c r="AM386" s="68"/>
      <c r="AN386" s="68"/>
      <c r="AO386" s="58" t="s">
        <v>128</v>
      </c>
    </row>
    <row r="387" s="3" customFormat="1" ht="60" customHeight="1" spans="1:41">
      <c r="A387" s="57"/>
      <c r="B387" s="58" t="s">
        <v>1638</v>
      </c>
      <c r="C387" s="58" t="s">
        <v>1639</v>
      </c>
      <c r="D387" s="58" t="s">
        <v>240</v>
      </c>
      <c r="E387" s="58" t="s">
        <v>251</v>
      </c>
      <c r="F387" s="58" t="s">
        <v>126</v>
      </c>
      <c r="G387" s="58" t="s">
        <v>409</v>
      </c>
      <c r="H387" s="58" t="s">
        <v>252</v>
      </c>
      <c r="I387" s="58">
        <v>7.4421</v>
      </c>
      <c r="J387" s="58"/>
      <c r="K387" s="58"/>
      <c r="L387" s="58"/>
      <c r="M387" s="58"/>
      <c r="N387" s="58"/>
      <c r="O387" s="58"/>
      <c r="P387" s="58"/>
      <c r="Q387" s="58"/>
      <c r="R387" s="58"/>
      <c r="S387" s="58"/>
      <c r="T387" s="58">
        <v>7.4421</v>
      </c>
      <c r="U387" s="58"/>
      <c r="V387" s="58"/>
      <c r="W387" s="58" t="s">
        <v>108</v>
      </c>
      <c r="X387" s="58" t="s">
        <v>109</v>
      </c>
      <c r="Y387" s="58" t="s">
        <v>128</v>
      </c>
      <c r="Z387" s="58" t="s">
        <v>128</v>
      </c>
      <c r="AA387" s="58" t="s">
        <v>128</v>
      </c>
      <c r="AB387" s="58" t="s">
        <v>128</v>
      </c>
      <c r="AC387" s="58">
        <v>40</v>
      </c>
      <c r="AD387" s="58">
        <v>141</v>
      </c>
      <c r="AE387" s="58">
        <v>141</v>
      </c>
      <c r="AF387" s="58" t="s">
        <v>1636</v>
      </c>
      <c r="AG387" s="58" t="s">
        <v>1637</v>
      </c>
      <c r="AH387" s="58" t="s">
        <v>1342</v>
      </c>
      <c r="AI387" s="58" t="s">
        <v>128</v>
      </c>
      <c r="AJ387" s="58" t="s">
        <v>245</v>
      </c>
      <c r="AK387" s="58"/>
      <c r="AL387" s="58"/>
      <c r="AM387" s="58"/>
      <c r="AN387" s="58"/>
      <c r="AO387" s="58" t="s">
        <v>128</v>
      </c>
    </row>
    <row r="388" s="3" customFormat="1" ht="60" customHeight="1" spans="1:41">
      <c r="A388" s="57"/>
      <c r="B388" s="58" t="s">
        <v>1640</v>
      </c>
      <c r="C388" s="58" t="s">
        <v>1641</v>
      </c>
      <c r="D388" s="58" t="s">
        <v>240</v>
      </c>
      <c r="E388" s="58" t="s">
        <v>261</v>
      </c>
      <c r="F388" s="58" t="s">
        <v>126</v>
      </c>
      <c r="G388" s="58" t="s">
        <v>409</v>
      </c>
      <c r="H388" s="58" t="s">
        <v>675</v>
      </c>
      <c r="I388" s="58">
        <v>1.8558</v>
      </c>
      <c r="J388" s="58"/>
      <c r="K388" s="58"/>
      <c r="L388" s="58"/>
      <c r="M388" s="58"/>
      <c r="N388" s="58"/>
      <c r="O388" s="58"/>
      <c r="P388" s="58"/>
      <c r="Q388" s="58"/>
      <c r="R388" s="58"/>
      <c r="S388" s="58"/>
      <c r="T388" s="58">
        <v>1.8558</v>
      </c>
      <c r="U388" s="58"/>
      <c r="V388" s="58"/>
      <c r="W388" s="58" t="s">
        <v>108</v>
      </c>
      <c r="X388" s="58" t="s">
        <v>109</v>
      </c>
      <c r="Y388" s="58" t="s">
        <v>128</v>
      </c>
      <c r="Z388" s="58" t="s">
        <v>128</v>
      </c>
      <c r="AA388" s="58" t="s">
        <v>128</v>
      </c>
      <c r="AB388" s="58" t="s">
        <v>128</v>
      </c>
      <c r="AC388" s="58">
        <v>27</v>
      </c>
      <c r="AD388" s="58">
        <v>59</v>
      </c>
      <c r="AE388" s="58">
        <v>59</v>
      </c>
      <c r="AF388" s="58" t="s">
        <v>1636</v>
      </c>
      <c r="AG388" s="58" t="s">
        <v>1637</v>
      </c>
      <c r="AH388" s="58" t="s">
        <v>1342</v>
      </c>
      <c r="AI388" s="58" t="s">
        <v>128</v>
      </c>
      <c r="AJ388" s="58" t="s">
        <v>245</v>
      </c>
      <c r="AK388" s="58"/>
      <c r="AL388" s="58"/>
      <c r="AM388" s="58"/>
      <c r="AN388" s="58"/>
      <c r="AO388" s="58" t="s">
        <v>128</v>
      </c>
    </row>
    <row r="389" s="3" customFormat="1" ht="60" customHeight="1" spans="1:41">
      <c r="A389" s="57"/>
      <c r="B389" s="58" t="s">
        <v>1642</v>
      </c>
      <c r="C389" s="58" t="s">
        <v>1643</v>
      </c>
      <c r="D389" s="58" t="s">
        <v>240</v>
      </c>
      <c r="E389" s="58" t="s">
        <v>269</v>
      </c>
      <c r="F389" s="58" t="s">
        <v>126</v>
      </c>
      <c r="G389" s="58" t="s">
        <v>409</v>
      </c>
      <c r="H389" s="58" t="s">
        <v>693</v>
      </c>
      <c r="I389" s="58">
        <v>1.9644</v>
      </c>
      <c r="J389" s="58"/>
      <c r="K389" s="58"/>
      <c r="L389" s="58"/>
      <c r="M389" s="58"/>
      <c r="N389" s="58"/>
      <c r="O389" s="58"/>
      <c r="P389" s="58"/>
      <c r="Q389" s="58"/>
      <c r="R389" s="58"/>
      <c r="S389" s="58"/>
      <c r="T389" s="58">
        <v>1.9644</v>
      </c>
      <c r="U389" s="58"/>
      <c r="V389" s="58"/>
      <c r="W389" s="58" t="s">
        <v>108</v>
      </c>
      <c r="X389" s="58" t="s">
        <v>109</v>
      </c>
      <c r="Y389" s="58" t="s">
        <v>128</v>
      </c>
      <c r="Z389" s="58" t="s">
        <v>128</v>
      </c>
      <c r="AA389" s="58" t="s">
        <v>128</v>
      </c>
      <c r="AB389" s="58" t="s">
        <v>128</v>
      </c>
      <c r="AC389" s="58">
        <v>73</v>
      </c>
      <c r="AD389" s="58">
        <v>203</v>
      </c>
      <c r="AE389" s="58">
        <v>203</v>
      </c>
      <c r="AF389" s="58" t="s">
        <v>1636</v>
      </c>
      <c r="AG389" s="58" t="s">
        <v>1637</v>
      </c>
      <c r="AH389" s="58" t="s">
        <v>1342</v>
      </c>
      <c r="AI389" s="58" t="s">
        <v>128</v>
      </c>
      <c r="AJ389" s="58" t="s">
        <v>245</v>
      </c>
      <c r="AK389" s="58"/>
      <c r="AL389" s="58"/>
      <c r="AM389" s="58"/>
      <c r="AN389" s="58"/>
      <c r="AO389" s="58" t="s">
        <v>128</v>
      </c>
    </row>
    <row r="390" s="3" customFormat="1" ht="90" customHeight="1" spans="1:41">
      <c r="A390" s="57"/>
      <c r="B390" s="58" t="s">
        <v>1644</v>
      </c>
      <c r="C390" s="58" t="s">
        <v>1645</v>
      </c>
      <c r="D390" s="58" t="s">
        <v>293</v>
      </c>
      <c r="E390" s="58" t="s">
        <v>300</v>
      </c>
      <c r="F390" s="58" t="s">
        <v>126</v>
      </c>
      <c r="G390" s="58" t="s">
        <v>409</v>
      </c>
      <c r="H390" s="58" t="s">
        <v>301</v>
      </c>
      <c r="I390" s="58">
        <v>3.573</v>
      </c>
      <c r="J390" s="58"/>
      <c r="K390" s="58"/>
      <c r="L390" s="58"/>
      <c r="M390" s="58"/>
      <c r="N390" s="58"/>
      <c r="O390" s="129"/>
      <c r="P390" s="58"/>
      <c r="Q390" s="58"/>
      <c r="R390" s="58"/>
      <c r="S390" s="58"/>
      <c r="T390" s="58">
        <v>3.573</v>
      </c>
      <c r="U390" s="58"/>
      <c r="V390" s="58"/>
      <c r="W390" s="58" t="s">
        <v>127</v>
      </c>
      <c r="X390" s="58" t="s">
        <v>109</v>
      </c>
      <c r="Y390" s="58" t="s">
        <v>109</v>
      </c>
      <c r="Z390" s="58" t="s">
        <v>128</v>
      </c>
      <c r="AA390" s="58" t="s">
        <v>109</v>
      </c>
      <c r="AB390" s="58" t="s">
        <v>128</v>
      </c>
      <c r="AC390" s="58">
        <v>147</v>
      </c>
      <c r="AD390" s="58">
        <v>490</v>
      </c>
      <c r="AE390" s="58">
        <v>490</v>
      </c>
      <c r="AF390" s="58" t="s">
        <v>858</v>
      </c>
      <c r="AG390" s="58" t="s">
        <v>1646</v>
      </c>
      <c r="AH390" s="58" t="s">
        <v>1342</v>
      </c>
      <c r="AI390" s="58"/>
      <c r="AJ390" s="58"/>
      <c r="AK390" s="58"/>
      <c r="AL390" s="58"/>
      <c r="AM390" s="58"/>
      <c r="AN390" s="58"/>
      <c r="AO390" s="58" t="s">
        <v>128</v>
      </c>
    </row>
    <row r="391" s="3" customFormat="1" ht="90" customHeight="1" spans="1:41">
      <c r="A391" s="57"/>
      <c r="B391" s="58" t="s">
        <v>1647</v>
      </c>
      <c r="C391" s="58" t="s">
        <v>1648</v>
      </c>
      <c r="D391" s="58" t="s">
        <v>133</v>
      </c>
      <c r="E391" s="58" t="s">
        <v>362</v>
      </c>
      <c r="F391" s="58" t="s">
        <v>126</v>
      </c>
      <c r="G391" s="58" t="s">
        <v>409</v>
      </c>
      <c r="H391" s="58" t="s">
        <v>363</v>
      </c>
      <c r="I391" s="98">
        <v>3</v>
      </c>
      <c r="J391" s="58"/>
      <c r="K391" s="58"/>
      <c r="L391" s="58"/>
      <c r="M391" s="58"/>
      <c r="N391" s="58"/>
      <c r="O391" s="58"/>
      <c r="P391" s="58"/>
      <c r="Q391" s="58"/>
      <c r="R391" s="58"/>
      <c r="S391" s="58"/>
      <c r="T391" s="98">
        <v>3</v>
      </c>
      <c r="U391" s="58"/>
      <c r="V391" s="58"/>
      <c r="W391" s="58" t="s">
        <v>108</v>
      </c>
      <c r="X391" s="58" t="s">
        <v>109</v>
      </c>
      <c r="Y391" s="58" t="s">
        <v>128</v>
      </c>
      <c r="Z391" s="58" t="s">
        <v>128</v>
      </c>
      <c r="AA391" s="58" t="s">
        <v>128</v>
      </c>
      <c r="AB391" s="58" t="s">
        <v>128</v>
      </c>
      <c r="AC391" s="58">
        <v>104</v>
      </c>
      <c r="AD391" s="58">
        <v>350</v>
      </c>
      <c r="AE391" s="58">
        <v>350</v>
      </c>
      <c r="AF391" s="58" t="s">
        <v>858</v>
      </c>
      <c r="AG391" s="58" t="s">
        <v>1649</v>
      </c>
      <c r="AH391" s="58" t="s">
        <v>1342</v>
      </c>
      <c r="AI391" s="58" t="s">
        <v>128</v>
      </c>
      <c r="AJ391" s="58" t="s">
        <v>245</v>
      </c>
      <c r="AK391" s="68"/>
      <c r="AL391" s="68"/>
      <c r="AM391" s="68"/>
      <c r="AN391" s="68"/>
      <c r="AO391" s="58" t="s">
        <v>128</v>
      </c>
    </row>
    <row r="392" s="3" customFormat="1" ht="90" customHeight="1" spans="1:41">
      <c r="A392" s="57"/>
      <c r="B392" s="58" t="s">
        <v>1650</v>
      </c>
      <c r="C392" s="58" t="s">
        <v>1651</v>
      </c>
      <c r="D392" s="58" t="s">
        <v>133</v>
      </c>
      <c r="E392" s="58" t="s">
        <v>134</v>
      </c>
      <c r="F392" s="58" t="s">
        <v>126</v>
      </c>
      <c r="G392" s="58" t="s">
        <v>409</v>
      </c>
      <c r="H392" s="58" t="s">
        <v>356</v>
      </c>
      <c r="I392" s="98">
        <v>21.5226</v>
      </c>
      <c r="J392" s="58"/>
      <c r="K392" s="58"/>
      <c r="L392" s="58"/>
      <c r="M392" s="58"/>
      <c r="N392" s="58"/>
      <c r="O392" s="58"/>
      <c r="P392" s="58"/>
      <c r="Q392" s="58"/>
      <c r="R392" s="58"/>
      <c r="S392" s="58"/>
      <c r="T392" s="98">
        <v>21.5226</v>
      </c>
      <c r="U392" s="58"/>
      <c r="V392" s="58"/>
      <c r="W392" s="58" t="s">
        <v>108</v>
      </c>
      <c r="X392" s="58" t="s">
        <v>109</v>
      </c>
      <c r="Y392" s="58" t="s">
        <v>128</v>
      </c>
      <c r="Z392" s="58" t="s">
        <v>128</v>
      </c>
      <c r="AA392" s="58" t="s">
        <v>128</v>
      </c>
      <c r="AB392" s="58" t="s">
        <v>128</v>
      </c>
      <c r="AC392" s="58">
        <v>135</v>
      </c>
      <c r="AD392" s="58">
        <v>385</v>
      </c>
      <c r="AE392" s="58">
        <v>385</v>
      </c>
      <c r="AF392" s="58" t="s">
        <v>858</v>
      </c>
      <c r="AG392" s="58" t="s">
        <v>1652</v>
      </c>
      <c r="AH392" s="58" t="s">
        <v>1342</v>
      </c>
      <c r="AI392" s="58" t="s">
        <v>128</v>
      </c>
      <c r="AJ392" s="58" t="s">
        <v>245</v>
      </c>
      <c r="AK392" s="68"/>
      <c r="AL392" s="68"/>
      <c r="AM392" s="68"/>
      <c r="AN392" s="68"/>
      <c r="AO392" s="58" t="s">
        <v>128</v>
      </c>
    </row>
    <row r="393" s="3" customFormat="1" ht="90" customHeight="1" spans="1:41">
      <c r="A393" s="57"/>
      <c r="B393" s="58" t="s">
        <v>1653</v>
      </c>
      <c r="C393" s="58" t="s">
        <v>1654</v>
      </c>
      <c r="D393" s="58" t="s">
        <v>133</v>
      </c>
      <c r="E393" s="58" t="s">
        <v>370</v>
      </c>
      <c r="F393" s="58" t="s">
        <v>126</v>
      </c>
      <c r="G393" s="58" t="s">
        <v>409</v>
      </c>
      <c r="H393" s="58" t="s">
        <v>371</v>
      </c>
      <c r="I393" s="98">
        <v>3.15</v>
      </c>
      <c r="J393" s="58"/>
      <c r="K393" s="58"/>
      <c r="L393" s="58"/>
      <c r="M393" s="58"/>
      <c r="N393" s="58"/>
      <c r="O393" s="58"/>
      <c r="P393" s="58"/>
      <c r="Q393" s="58"/>
      <c r="R393" s="58"/>
      <c r="S393" s="58"/>
      <c r="T393" s="98">
        <v>3.15</v>
      </c>
      <c r="U393" s="58"/>
      <c r="V393" s="58"/>
      <c r="W393" s="58" t="s">
        <v>108</v>
      </c>
      <c r="X393" s="58" t="s">
        <v>109</v>
      </c>
      <c r="Y393" s="58" t="s">
        <v>128</v>
      </c>
      <c r="Z393" s="58" t="s">
        <v>128</v>
      </c>
      <c r="AA393" s="58" t="s">
        <v>128</v>
      </c>
      <c r="AB393" s="58" t="s">
        <v>128</v>
      </c>
      <c r="AC393" s="58">
        <v>199</v>
      </c>
      <c r="AD393" s="58">
        <v>594</v>
      </c>
      <c r="AE393" s="58">
        <v>594</v>
      </c>
      <c r="AF393" s="58" t="s">
        <v>858</v>
      </c>
      <c r="AG393" s="58" t="s">
        <v>1655</v>
      </c>
      <c r="AH393" s="58" t="s">
        <v>1342</v>
      </c>
      <c r="AI393" s="58" t="s">
        <v>128</v>
      </c>
      <c r="AJ393" s="58" t="s">
        <v>245</v>
      </c>
      <c r="AK393" s="68"/>
      <c r="AL393" s="68"/>
      <c r="AM393" s="68"/>
      <c r="AN393" s="68"/>
      <c r="AO393" s="58" t="s">
        <v>128</v>
      </c>
    </row>
    <row r="394" s="3" customFormat="1" ht="90" customHeight="1" spans="1:41">
      <c r="A394" s="57"/>
      <c r="B394" s="58" t="s">
        <v>1656</v>
      </c>
      <c r="C394" s="58" t="s">
        <v>1657</v>
      </c>
      <c r="D394" s="58" t="s">
        <v>133</v>
      </c>
      <c r="E394" s="58" t="s">
        <v>375</v>
      </c>
      <c r="F394" s="58" t="s">
        <v>126</v>
      </c>
      <c r="G394" s="58" t="s">
        <v>409</v>
      </c>
      <c r="H394" s="58" t="s">
        <v>376</v>
      </c>
      <c r="I394" s="98">
        <v>1.176</v>
      </c>
      <c r="J394" s="58"/>
      <c r="K394" s="58"/>
      <c r="L394" s="58"/>
      <c r="M394" s="58"/>
      <c r="N394" s="58"/>
      <c r="O394" s="58"/>
      <c r="P394" s="58"/>
      <c r="Q394" s="58"/>
      <c r="R394" s="58"/>
      <c r="S394" s="58"/>
      <c r="T394" s="98">
        <v>1.176</v>
      </c>
      <c r="U394" s="58"/>
      <c r="V394" s="58"/>
      <c r="W394" s="58" t="s">
        <v>108</v>
      </c>
      <c r="X394" s="58" t="s">
        <v>109</v>
      </c>
      <c r="Y394" s="58" t="s">
        <v>128</v>
      </c>
      <c r="Z394" s="58" t="s">
        <v>128</v>
      </c>
      <c r="AA394" s="58" t="s">
        <v>128</v>
      </c>
      <c r="AB394" s="58" t="s">
        <v>128</v>
      </c>
      <c r="AC394" s="58">
        <v>152</v>
      </c>
      <c r="AD394" s="58">
        <v>501</v>
      </c>
      <c r="AE394" s="58">
        <v>501</v>
      </c>
      <c r="AF394" s="58" t="s">
        <v>858</v>
      </c>
      <c r="AG394" s="58" t="s">
        <v>1658</v>
      </c>
      <c r="AH394" s="58" t="s">
        <v>1342</v>
      </c>
      <c r="AI394" s="58" t="s">
        <v>128</v>
      </c>
      <c r="AJ394" s="58" t="s">
        <v>245</v>
      </c>
      <c r="AK394" s="68"/>
      <c r="AL394" s="68"/>
      <c r="AM394" s="68"/>
      <c r="AN394" s="68"/>
      <c r="AO394" s="58" t="s">
        <v>128</v>
      </c>
    </row>
    <row r="395" s="3" customFormat="1" ht="90" customHeight="1" spans="1:41">
      <c r="A395" s="57"/>
      <c r="B395" s="58" t="s">
        <v>1659</v>
      </c>
      <c r="C395" s="58" t="s">
        <v>1660</v>
      </c>
      <c r="D395" s="58" t="s">
        <v>133</v>
      </c>
      <c r="E395" s="58" t="s">
        <v>380</v>
      </c>
      <c r="F395" s="58" t="s">
        <v>126</v>
      </c>
      <c r="G395" s="58" t="s">
        <v>409</v>
      </c>
      <c r="H395" s="58" t="s">
        <v>381</v>
      </c>
      <c r="I395" s="98">
        <v>3.7128</v>
      </c>
      <c r="J395" s="58"/>
      <c r="K395" s="58"/>
      <c r="L395" s="58"/>
      <c r="M395" s="58"/>
      <c r="N395" s="58"/>
      <c r="O395" s="58"/>
      <c r="P395" s="58"/>
      <c r="Q395" s="58"/>
      <c r="R395" s="58"/>
      <c r="S395" s="58"/>
      <c r="T395" s="98">
        <v>3.7128</v>
      </c>
      <c r="U395" s="58"/>
      <c r="V395" s="58"/>
      <c r="W395" s="58" t="s">
        <v>108</v>
      </c>
      <c r="X395" s="58" t="s">
        <v>109</v>
      </c>
      <c r="Y395" s="58" t="s">
        <v>128</v>
      </c>
      <c r="Z395" s="58" t="s">
        <v>128</v>
      </c>
      <c r="AA395" s="58" t="s">
        <v>128</v>
      </c>
      <c r="AB395" s="58" t="s">
        <v>128</v>
      </c>
      <c r="AC395" s="58">
        <v>315</v>
      </c>
      <c r="AD395" s="58">
        <v>1049</v>
      </c>
      <c r="AE395" s="58">
        <v>1049</v>
      </c>
      <c r="AF395" s="58" t="s">
        <v>858</v>
      </c>
      <c r="AG395" s="58" t="s">
        <v>1661</v>
      </c>
      <c r="AH395" s="58" t="s">
        <v>1342</v>
      </c>
      <c r="AI395" s="58" t="s">
        <v>128</v>
      </c>
      <c r="AJ395" s="58" t="s">
        <v>245</v>
      </c>
      <c r="AK395" s="68"/>
      <c r="AL395" s="68"/>
      <c r="AM395" s="68"/>
      <c r="AN395" s="68"/>
      <c r="AO395" s="58" t="s">
        <v>128</v>
      </c>
    </row>
    <row r="396" s="3" customFormat="1" ht="60" customHeight="1" spans="1:41">
      <c r="A396" s="57"/>
      <c r="B396" s="182" t="s">
        <v>1662</v>
      </c>
      <c r="C396" s="103" t="s">
        <v>1663</v>
      </c>
      <c r="D396" s="58" t="s">
        <v>403</v>
      </c>
      <c r="E396" s="183" t="s">
        <v>404</v>
      </c>
      <c r="F396" s="58" t="s">
        <v>126</v>
      </c>
      <c r="G396" s="58" t="s">
        <v>409</v>
      </c>
      <c r="H396" s="58" t="s">
        <v>1664</v>
      </c>
      <c r="I396" s="101">
        <v>15.894</v>
      </c>
      <c r="J396" s="58"/>
      <c r="K396" s="58"/>
      <c r="L396" s="58"/>
      <c r="M396" s="58"/>
      <c r="N396" s="58"/>
      <c r="O396" s="58"/>
      <c r="P396" s="58"/>
      <c r="Q396" s="58"/>
      <c r="R396" s="58"/>
      <c r="S396" s="58"/>
      <c r="T396" s="58">
        <v>15.894</v>
      </c>
      <c r="U396" s="58"/>
      <c r="V396" s="58"/>
      <c r="W396" s="58" t="s">
        <v>108</v>
      </c>
      <c r="X396" s="58" t="s">
        <v>109</v>
      </c>
      <c r="Y396" s="58" t="s">
        <v>128</v>
      </c>
      <c r="Z396" s="58" t="s">
        <v>128</v>
      </c>
      <c r="AA396" s="58" t="s">
        <v>128</v>
      </c>
      <c r="AB396" s="58" t="s">
        <v>128</v>
      </c>
      <c r="AC396" s="58">
        <v>84</v>
      </c>
      <c r="AD396" s="58">
        <v>227</v>
      </c>
      <c r="AE396" s="58">
        <v>750</v>
      </c>
      <c r="AF396" s="58" t="s">
        <v>1665</v>
      </c>
      <c r="AG396" s="58" t="s">
        <v>1666</v>
      </c>
      <c r="AH396" s="58" t="s">
        <v>1667</v>
      </c>
      <c r="AI396" s="58" t="s">
        <v>128</v>
      </c>
      <c r="AJ396" s="58" t="s">
        <v>409</v>
      </c>
      <c r="AK396" s="68"/>
      <c r="AL396" s="68"/>
      <c r="AM396" s="68"/>
      <c r="AN396" s="68"/>
      <c r="AO396" s="58" t="s">
        <v>128</v>
      </c>
    </row>
    <row r="397" s="3" customFormat="1" ht="60" customHeight="1" spans="1:41">
      <c r="A397" s="57"/>
      <c r="B397" s="184" t="s">
        <v>1668</v>
      </c>
      <c r="C397" s="185">
        <v>9.492</v>
      </c>
      <c r="D397" s="58" t="s">
        <v>403</v>
      </c>
      <c r="E397" s="58" t="s">
        <v>223</v>
      </c>
      <c r="F397" s="58" t="s">
        <v>126</v>
      </c>
      <c r="G397" s="58" t="s">
        <v>409</v>
      </c>
      <c r="H397" s="103" t="s">
        <v>417</v>
      </c>
      <c r="I397" s="101">
        <v>1.4238</v>
      </c>
      <c r="J397" s="58"/>
      <c r="K397" s="58"/>
      <c r="L397" s="58"/>
      <c r="M397" s="58"/>
      <c r="N397" s="58"/>
      <c r="O397" s="58"/>
      <c r="P397" s="58"/>
      <c r="Q397" s="58"/>
      <c r="R397" s="58"/>
      <c r="S397" s="58"/>
      <c r="T397" s="58">
        <v>1.4238</v>
      </c>
      <c r="U397" s="58"/>
      <c r="V397" s="58"/>
      <c r="W397" s="58" t="s">
        <v>108</v>
      </c>
      <c r="X397" s="58" t="s">
        <v>109</v>
      </c>
      <c r="Y397" s="58" t="s">
        <v>109</v>
      </c>
      <c r="Z397" s="58" t="s">
        <v>128</v>
      </c>
      <c r="AA397" s="58" t="s">
        <v>128</v>
      </c>
      <c r="AB397" s="58" t="s">
        <v>128</v>
      </c>
      <c r="AC397" s="58">
        <v>121</v>
      </c>
      <c r="AD397" s="58">
        <v>326</v>
      </c>
      <c r="AE397" s="58">
        <v>326</v>
      </c>
      <c r="AF397" s="58" t="s">
        <v>1665</v>
      </c>
      <c r="AG397" s="58" t="s">
        <v>1666</v>
      </c>
      <c r="AH397" s="58" t="s">
        <v>1669</v>
      </c>
      <c r="AI397" s="58" t="s">
        <v>128</v>
      </c>
      <c r="AJ397" s="58" t="s">
        <v>409</v>
      </c>
      <c r="AK397" s="68"/>
      <c r="AL397" s="68"/>
      <c r="AM397" s="68"/>
      <c r="AN397" s="68"/>
      <c r="AO397" s="58" t="s">
        <v>128</v>
      </c>
    </row>
    <row r="398" s="3" customFormat="1" ht="60" customHeight="1" spans="1:41">
      <c r="A398" s="57"/>
      <c r="B398" s="184" t="s">
        <v>1670</v>
      </c>
      <c r="C398" s="185">
        <v>27.648</v>
      </c>
      <c r="D398" s="58" t="s">
        <v>403</v>
      </c>
      <c r="E398" s="183" t="s">
        <v>421</v>
      </c>
      <c r="F398" s="58" t="s">
        <v>126</v>
      </c>
      <c r="G398" s="58" t="s">
        <v>409</v>
      </c>
      <c r="H398" s="58" t="s">
        <v>422</v>
      </c>
      <c r="I398" s="101">
        <v>4.1472</v>
      </c>
      <c r="J398" s="58"/>
      <c r="K398" s="58"/>
      <c r="L398" s="58"/>
      <c r="M398" s="58"/>
      <c r="N398" s="58"/>
      <c r="O398" s="58"/>
      <c r="P398" s="58"/>
      <c r="Q398" s="58"/>
      <c r="R398" s="58"/>
      <c r="S398" s="58"/>
      <c r="T398" s="58">
        <v>4.1472</v>
      </c>
      <c r="U398" s="58"/>
      <c r="V398" s="58"/>
      <c r="W398" s="58" t="s">
        <v>108</v>
      </c>
      <c r="X398" s="58" t="s">
        <v>109</v>
      </c>
      <c r="Y398" s="58" t="s">
        <v>109</v>
      </c>
      <c r="Z398" s="58" t="s">
        <v>128</v>
      </c>
      <c r="AA398" s="58" t="s">
        <v>128</v>
      </c>
      <c r="AB398" s="58" t="s">
        <v>128</v>
      </c>
      <c r="AC398" s="58">
        <v>147</v>
      </c>
      <c r="AD398" s="58">
        <v>442</v>
      </c>
      <c r="AE398" s="58">
        <v>442</v>
      </c>
      <c r="AF398" s="58" t="s">
        <v>1665</v>
      </c>
      <c r="AG398" s="58" t="s">
        <v>1666</v>
      </c>
      <c r="AH398" s="58" t="s">
        <v>1671</v>
      </c>
      <c r="AI398" s="58" t="s">
        <v>128</v>
      </c>
      <c r="AJ398" s="58" t="s">
        <v>409</v>
      </c>
      <c r="AK398" s="68"/>
      <c r="AL398" s="68"/>
      <c r="AM398" s="68"/>
      <c r="AN398" s="68"/>
      <c r="AO398" s="58" t="s">
        <v>128</v>
      </c>
    </row>
    <row r="399" s="3" customFormat="1" ht="60" customHeight="1" spans="1:41">
      <c r="A399" s="57"/>
      <c r="B399" s="184" t="s">
        <v>1672</v>
      </c>
      <c r="C399" s="185">
        <v>14.98</v>
      </c>
      <c r="D399" s="58" t="s">
        <v>403</v>
      </c>
      <c r="E399" s="183" t="s">
        <v>1673</v>
      </c>
      <c r="F399" s="58" t="s">
        <v>126</v>
      </c>
      <c r="G399" s="58" t="s">
        <v>409</v>
      </c>
      <c r="H399" s="58" t="s">
        <v>751</v>
      </c>
      <c r="I399" s="101">
        <v>2.247</v>
      </c>
      <c r="J399" s="58"/>
      <c r="K399" s="58"/>
      <c r="L399" s="58"/>
      <c r="M399" s="58"/>
      <c r="N399" s="58"/>
      <c r="O399" s="58"/>
      <c r="P399" s="58"/>
      <c r="Q399" s="58"/>
      <c r="R399" s="58"/>
      <c r="S399" s="58"/>
      <c r="T399" s="58">
        <v>2.247</v>
      </c>
      <c r="U399" s="58"/>
      <c r="V399" s="58"/>
      <c r="W399" s="58" t="s">
        <v>108</v>
      </c>
      <c r="X399" s="58" t="s">
        <v>109</v>
      </c>
      <c r="Y399" s="58" t="s">
        <v>128</v>
      </c>
      <c r="Z399" s="58" t="s">
        <v>128</v>
      </c>
      <c r="AA399" s="58" t="s">
        <v>128</v>
      </c>
      <c r="AB399" s="58" t="s">
        <v>128</v>
      </c>
      <c r="AC399" s="58">
        <v>18</v>
      </c>
      <c r="AD399" s="58">
        <v>65</v>
      </c>
      <c r="AE399" s="58">
        <v>65</v>
      </c>
      <c r="AF399" s="58" t="s">
        <v>1665</v>
      </c>
      <c r="AG399" s="58" t="s">
        <v>1666</v>
      </c>
      <c r="AH399" s="58" t="s">
        <v>1674</v>
      </c>
      <c r="AI399" s="58" t="s">
        <v>128</v>
      </c>
      <c r="AJ399" s="58" t="s">
        <v>409</v>
      </c>
      <c r="AK399" s="68"/>
      <c r="AL399" s="68"/>
      <c r="AM399" s="68"/>
      <c r="AN399" s="68"/>
      <c r="AO399" s="58" t="s">
        <v>128</v>
      </c>
    </row>
    <row r="400" s="3" customFormat="1" ht="60" customHeight="1" spans="1:41">
      <c r="A400" s="57"/>
      <c r="B400" s="184" t="s">
        <v>1675</v>
      </c>
      <c r="C400" s="185">
        <v>11.916</v>
      </c>
      <c r="D400" s="58" t="s">
        <v>403</v>
      </c>
      <c r="E400" s="183" t="s">
        <v>438</v>
      </c>
      <c r="F400" s="58" t="s">
        <v>126</v>
      </c>
      <c r="G400" s="58" t="s">
        <v>409</v>
      </c>
      <c r="H400" s="186" t="s">
        <v>439</v>
      </c>
      <c r="I400" s="101">
        <v>1.7874</v>
      </c>
      <c r="J400" s="58"/>
      <c r="K400" s="58"/>
      <c r="L400" s="58"/>
      <c r="M400" s="58"/>
      <c r="N400" s="58"/>
      <c r="O400" s="58"/>
      <c r="P400" s="58"/>
      <c r="Q400" s="58"/>
      <c r="R400" s="58"/>
      <c r="S400" s="58"/>
      <c r="T400" s="58">
        <v>1.7874</v>
      </c>
      <c r="U400" s="58"/>
      <c r="V400" s="58"/>
      <c r="W400" s="58" t="s">
        <v>108</v>
      </c>
      <c r="X400" s="58" t="s">
        <v>109</v>
      </c>
      <c r="Y400" s="58" t="s">
        <v>109</v>
      </c>
      <c r="Z400" s="58" t="s">
        <v>128</v>
      </c>
      <c r="AA400" s="58" t="s">
        <v>128</v>
      </c>
      <c r="AB400" s="58" t="s">
        <v>128</v>
      </c>
      <c r="AC400" s="58">
        <v>45</v>
      </c>
      <c r="AD400" s="58">
        <v>158</v>
      </c>
      <c r="AE400" s="58">
        <v>158</v>
      </c>
      <c r="AF400" s="58" t="s">
        <v>1665</v>
      </c>
      <c r="AG400" s="58" t="s">
        <v>1666</v>
      </c>
      <c r="AH400" s="58" t="s">
        <v>1676</v>
      </c>
      <c r="AI400" s="58" t="s">
        <v>128</v>
      </c>
      <c r="AJ400" s="58" t="s">
        <v>409</v>
      </c>
      <c r="AK400" s="68"/>
      <c r="AL400" s="68"/>
      <c r="AM400" s="68"/>
      <c r="AN400" s="68"/>
      <c r="AO400" s="58" t="s">
        <v>128</v>
      </c>
    </row>
    <row r="401" s="3" customFormat="1" ht="60" customHeight="1" spans="1:41">
      <c r="A401" s="57"/>
      <c r="B401" s="184" t="s">
        <v>1677</v>
      </c>
      <c r="C401" s="185">
        <v>4.804</v>
      </c>
      <c r="D401" s="58" t="s">
        <v>403</v>
      </c>
      <c r="E401" s="183" t="s">
        <v>1678</v>
      </c>
      <c r="F401" s="58" t="s">
        <v>126</v>
      </c>
      <c r="G401" s="58" t="s">
        <v>409</v>
      </c>
      <c r="H401" s="78" t="s">
        <v>452</v>
      </c>
      <c r="I401" s="101">
        <v>0.7206</v>
      </c>
      <c r="J401" s="58"/>
      <c r="K401" s="58"/>
      <c r="L401" s="58"/>
      <c r="M401" s="58"/>
      <c r="N401" s="58"/>
      <c r="O401" s="58"/>
      <c r="P401" s="58"/>
      <c r="Q401" s="58"/>
      <c r="R401" s="58"/>
      <c r="S401" s="58"/>
      <c r="T401" s="58">
        <v>0.7206</v>
      </c>
      <c r="U401" s="58"/>
      <c r="V401" s="58"/>
      <c r="W401" s="58" t="s">
        <v>108</v>
      </c>
      <c r="X401" s="58" t="s">
        <v>109</v>
      </c>
      <c r="Y401" s="58" t="s">
        <v>128</v>
      </c>
      <c r="Z401" s="58" t="s">
        <v>128</v>
      </c>
      <c r="AA401" s="58" t="s">
        <v>128</v>
      </c>
      <c r="AB401" s="58" t="s">
        <v>128</v>
      </c>
      <c r="AC401" s="58">
        <v>31</v>
      </c>
      <c r="AD401" s="58">
        <v>110</v>
      </c>
      <c r="AE401" s="58">
        <v>110</v>
      </c>
      <c r="AF401" s="58" t="s">
        <v>1665</v>
      </c>
      <c r="AG401" s="58" t="s">
        <v>1666</v>
      </c>
      <c r="AH401" s="58" t="s">
        <v>1679</v>
      </c>
      <c r="AI401" s="58" t="s">
        <v>128</v>
      </c>
      <c r="AJ401" s="58" t="s">
        <v>409</v>
      </c>
      <c r="AK401" s="68"/>
      <c r="AL401" s="68"/>
      <c r="AM401" s="68"/>
      <c r="AN401" s="68"/>
      <c r="AO401" s="58" t="s">
        <v>128</v>
      </c>
    </row>
    <row r="402" s="3" customFormat="1" ht="60" customHeight="1" spans="1:41">
      <c r="A402" s="57"/>
      <c r="B402" s="184" t="s">
        <v>1680</v>
      </c>
      <c r="C402" s="185">
        <v>32.588</v>
      </c>
      <c r="D402" s="58" t="s">
        <v>403</v>
      </c>
      <c r="E402" s="183" t="s">
        <v>165</v>
      </c>
      <c r="F402" s="58" t="s">
        <v>126</v>
      </c>
      <c r="G402" s="58" t="s">
        <v>409</v>
      </c>
      <c r="H402" s="58" t="s">
        <v>431</v>
      </c>
      <c r="I402" s="101">
        <v>4.8882</v>
      </c>
      <c r="J402" s="58"/>
      <c r="K402" s="58"/>
      <c r="L402" s="58"/>
      <c r="M402" s="58"/>
      <c r="N402" s="58"/>
      <c r="O402" s="58"/>
      <c r="P402" s="58"/>
      <c r="Q402" s="58"/>
      <c r="R402" s="58"/>
      <c r="S402" s="58"/>
      <c r="T402" s="58">
        <v>4.8882</v>
      </c>
      <c r="U402" s="58"/>
      <c r="V402" s="58"/>
      <c r="W402" s="58" t="s">
        <v>108</v>
      </c>
      <c r="X402" s="58" t="s">
        <v>109</v>
      </c>
      <c r="Y402" s="58" t="s">
        <v>128</v>
      </c>
      <c r="Z402" s="58" t="s">
        <v>128</v>
      </c>
      <c r="AA402" s="58" t="s">
        <v>128</v>
      </c>
      <c r="AB402" s="58" t="s">
        <v>128</v>
      </c>
      <c r="AC402" s="58">
        <v>17</v>
      </c>
      <c r="AD402" s="58">
        <v>65</v>
      </c>
      <c r="AE402" s="58">
        <v>65</v>
      </c>
      <c r="AF402" s="58" t="s">
        <v>1665</v>
      </c>
      <c r="AG402" s="58" t="s">
        <v>1666</v>
      </c>
      <c r="AH402" s="58" t="s">
        <v>1681</v>
      </c>
      <c r="AI402" s="58" t="s">
        <v>128</v>
      </c>
      <c r="AJ402" s="58" t="s">
        <v>409</v>
      </c>
      <c r="AK402" s="68"/>
      <c r="AL402" s="68"/>
      <c r="AM402" s="68"/>
      <c r="AN402" s="68"/>
      <c r="AO402" s="58" t="s">
        <v>128</v>
      </c>
    </row>
    <row r="403" s="3" customFormat="1" ht="60" customHeight="1" spans="1:41">
      <c r="A403" s="57"/>
      <c r="B403" s="184" t="s">
        <v>1682</v>
      </c>
      <c r="C403" s="185">
        <v>49.7</v>
      </c>
      <c r="D403" s="58" t="s">
        <v>403</v>
      </c>
      <c r="E403" s="183" t="s">
        <v>426</v>
      </c>
      <c r="F403" s="58" t="s">
        <v>126</v>
      </c>
      <c r="G403" s="58" t="s">
        <v>409</v>
      </c>
      <c r="H403" s="58" t="s">
        <v>427</v>
      </c>
      <c r="I403" s="101">
        <v>7.455</v>
      </c>
      <c r="J403" s="58"/>
      <c r="K403" s="58"/>
      <c r="L403" s="58"/>
      <c r="M403" s="58"/>
      <c r="N403" s="58"/>
      <c r="O403" s="58"/>
      <c r="P403" s="58"/>
      <c r="Q403" s="58"/>
      <c r="R403" s="58"/>
      <c r="S403" s="58"/>
      <c r="T403" s="58">
        <v>7.455</v>
      </c>
      <c r="U403" s="58"/>
      <c r="V403" s="58"/>
      <c r="W403" s="58" t="s">
        <v>108</v>
      </c>
      <c r="X403" s="58" t="s">
        <v>109</v>
      </c>
      <c r="Y403" s="58" t="s">
        <v>109</v>
      </c>
      <c r="Z403" s="58" t="s">
        <v>128</v>
      </c>
      <c r="AA403" s="58" t="s">
        <v>128</v>
      </c>
      <c r="AB403" s="58" t="s">
        <v>128</v>
      </c>
      <c r="AC403" s="58">
        <v>172</v>
      </c>
      <c r="AD403" s="58">
        <v>499</v>
      </c>
      <c r="AE403" s="58">
        <v>499</v>
      </c>
      <c r="AF403" s="58" t="s">
        <v>1665</v>
      </c>
      <c r="AG403" s="58" t="s">
        <v>1666</v>
      </c>
      <c r="AH403" s="58" t="s">
        <v>1683</v>
      </c>
      <c r="AI403" s="58" t="s">
        <v>128</v>
      </c>
      <c r="AJ403" s="58" t="s">
        <v>409</v>
      </c>
      <c r="AK403" s="68"/>
      <c r="AL403" s="68"/>
      <c r="AM403" s="68"/>
      <c r="AN403" s="68"/>
      <c r="AO403" s="58" t="s">
        <v>128</v>
      </c>
    </row>
    <row r="404" s="3" customFormat="1" ht="60" customHeight="1" spans="1:41">
      <c r="A404" s="57"/>
      <c r="B404" s="184" t="s">
        <v>1684</v>
      </c>
      <c r="C404" s="185">
        <v>4.3</v>
      </c>
      <c r="D404" s="58" t="s">
        <v>403</v>
      </c>
      <c r="E404" s="182" t="s">
        <v>1685</v>
      </c>
      <c r="F404" s="187" t="s">
        <v>126</v>
      </c>
      <c r="G404" s="58" t="s">
        <v>409</v>
      </c>
      <c r="H404" s="58" t="s">
        <v>457</v>
      </c>
      <c r="I404" s="101">
        <v>0.645</v>
      </c>
      <c r="J404" s="58"/>
      <c r="K404" s="58"/>
      <c r="L404" s="58"/>
      <c r="M404" s="58"/>
      <c r="N404" s="58"/>
      <c r="O404" s="58"/>
      <c r="P404" s="58"/>
      <c r="Q404" s="58"/>
      <c r="R404" s="58"/>
      <c r="S404" s="58"/>
      <c r="T404" s="58">
        <v>0.645</v>
      </c>
      <c r="U404" s="58"/>
      <c r="V404" s="58"/>
      <c r="W404" s="58" t="s">
        <v>108</v>
      </c>
      <c r="X404" s="58" t="s">
        <v>109</v>
      </c>
      <c r="Y404" s="58" t="s">
        <v>128</v>
      </c>
      <c r="Z404" s="58" t="s">
        <v>128</v>
      </c>
      <c r="AA404" s="58" t="s">
        <v>128</v>
      </c>
      <c r="AB404" s="58" t="s">
        <v>128</v>
      </c>
      <c r="AC404" s="58">
        <v>15</v>
      </c>
      <c r="AD404" s="58">
        <v>55</v>
      </c>
      <c r="AE404" s="58">
        <v>55</v>
      </c>
      <c r="AF404" s="58" t="s">
        <v>1665</v>
      </c>
      <c r="AG404" s="58" t="s">
        <v>1666</v>
      </c>
      <c r="AH404" s="58" t="s">
        <v>1686</v>
      </c>
      <c r="AI404" s="58" t="s">
        <v>128</v>
      </c>
      <c r="AJ404" s="58" t="s">
        <v>409</v>
      </c>
      <c r="AK404" s="68"/>
      <c r="AL404" s="68"/>
      <c r="AM404" s="68"/>
      <c r="AN404" s="68"/>
      <c r="AO404" s="58" t="s">
        <v>128</v>
      </c>
    </row>
    <row r="405" s="3" customFormat="1" ht="60" customHeight="1" spans="1:41">
      <c r="A405" s="57"/>
      <c r="B405" s="58" t="s">
        <v>1687</v>
      </c>
      <c r="C405" s="58" t="s">
        <v>526</v>
      </c>
      <c r="D405" s="58" t="s">
        <v>461</v>
      </c>
      <c r="E405" s="58" t="s">
        <v>462</v>
      </c>
      <c r="F405" s="58" t="s">
        <v>126</v>
      </c>
      <c r="G405" s="58" t="s">
        <v>409</v>
      </c>
      <c r="H405" s="58" t="s">
        <v>463</v>
      </c>
      <c r="I405" s="101">
        <v>16.908</v>
      </c>
      <c r="J405" s="101"/>
      <c r="K405" s="58"/>
      <c r="L405" s="58"/>
      <c r="M405" s="58"/>
      <c r="N405" s="58"/>
      <c r="O405" s="58"/>
      <c r="P405" s="58"/>
      <c r="Q405" s="58"/>
      <c r="R405" s="58"/>
      <c r="S405" s="58"/>
      <c r="T405" s="101">
        <v>16.908</v>
      </c>
      <c r="U405" s="58"/>
      <c r="V405" s="58"/>
      <c r="W405" s="58" t="s">
        <v>108</v>
      </c>
      <c r="X405" s="58" t="s">
        <v>109</v>
      </c>
      <c r="Y405" s="58" t="s">
        <v>109</v>
      </c>
      <c r="Z405" s="58" t="s">
        <v>128</v>
      </c>
      <c r="AA405" s="58" t="s">
        <v>128</v>
      </c>
      <c r="AB405" s="58" t="s">
        <v>128</v>
      </c>
      <c r="AC405" s="78">
        <v>84</v>
      </c>
      <c r="AD405" s="78">
        <v>316</v>
      </c>
      <c r="AE405" s="58">
        <v>316</v>
      </c>
      <c r="AF405" s="58" t="s">
        <v>1665</v>
      </c>
      <c r="AG405" s="58" t="s">
        <v>1688</v>
      </c>
      <c r="AH405" s="58" t="s">
        <v>1689</v>
      </c>
      <c r="AI405" s="58" t="s">
        <v>128</v>
      </c>
      <c r="AJ405" s="58" t="s">
        <v>245</v>
      </c>
      <c r="AK405" s="68"/>
      <c r="AL405" s="68"/>
      <c r="AM405" s="68"/>
      <c r="AN405" s="68"/>
      <c r="AO405" s="58" t="s">
        <v>128</v>
      </c>
    </row>
    <row r="406" s="3" customFormat="1" ht="60" customHeight="1" spans="1:41">
      <c r="A406" s="57"/>
      <c r="B406" s="58" t="s">
        <v>1690</v>
      </c>
      <c r="C406" s="58" t="s">
        <v>529</v>
      </c>
      <c r="D406" s="58" t="s">
        <v>461</v>
      </c>
      <c r="E406" s="58" t="s">
        <v>468</v>
      </c>
      <c r="F406" s="58" t="s">
        <v>126</v>
      </c>
      <c r="G406" s="58" t="s">
        <v>409</v>
      </c>
      <c r="H406" s="58" t="s">
        <v>469</v>
      </c>
      <c r="I406" s="101">
        <v>17.34</v>
      </c>
      <c r="J406" s="101"/>
      <c r="K406" s="58"/>
      <c r="L406" s="58"/>
      <c r="M406" s="58"/>
      <c r="N406" s="58"/>
      <c r="O406" s="58"/>
      <c r="P406" s="58"/>
      <c r="Q406" s="58"/>
      <c r="R406" s="58"/>
      <c r="S406" s="58"/>
      <c r="T406" s="101">
        <v>17.34</v>
      </c>
      <c r="U406" s="58"/>
      <c r="V406" s="58"/>
      <c r="W406" s="58" t="s">
        <v>108</v>
      </c>
      <c r="X406" s="58" t="s">
        <v>109</v>
      </c>
      <c r="Y406" s="58" t="s">
        <v>128</v>
      </c>
      <c r="Z406" s="58" t="s">
        <v>128</v>
      </c>
      <c r="AA406" s="58" t="s">
        <v>128</v>
      </c>
      <c r="AB406" s="58" t="s">
        <v>128</v>
      </c>
      <c r="AC406" s="58">
        <v>232</v>
      </c>
      <c r="AD406" s="58">
        <v>812</v>
      </c>
      <c r="AE406" s="58">
        <v>812</v>
      </c>
      <c r="AF406" s="58" t="s">
        <v>1665</v>
      </c>
      <c r="AG406" s="58" t="s">
        <v>1688</v>
      </c>
      <c r="AH406" s="58" t="s">
        <v>1691</v>
      </c>
      <c r="AI406" s="58" t="s">
        <v>128</v>
      </c>
      <c r="AJ406" s="58" t="s">
        <v>245</v>
      </c>
      <c r="AK406" s="68"/>
      <c r="AL406" s="68"/>
      <c r="AM406" s="68"/>
      <c r="AN406" s="68"/>
      <c r="AO406" s="58" t="s">
        <v>128</v>
      </c>
    </row>
    <row r="407" s="3" customFormat="1" ht="60" customHeight="1" spans="1:41">
      <c r="A407" s="57"/>
      <c r="B407" s="58" t="s">
        <v>1692</v>
      </c>
      <c r="C407" s="58" t="s">
        <v>1693</v>
      </c>
      <c r="D407" s="58" t="s">
        <v>461</v>
      </c>
      <c r="E407" s="58" t="s">
        <v>473</v>
      </c>
      <c r="F407" s="58" t="s">
        <v>126</v>
      </c>
      <c r="G407" s="58" t="s">
        <v>409</v>
      </c>
      <c r="H407" s="58" t="s">
        <v>474</v>
      </c>
      <c r="I407" s="101">
        <v>19.6326</v>
      </c>
      <c r="J407" s="101"/>
      <c r="K407" s="58"/>
      <c r="L407" s="58"/>
      <c r="M407" s="58"/>
      <c r="N407" s="58"/>
      <c r="O407" s="58"/>
      <c r="P407" s="58"/>
      <c r="Q407" s="58"/>
      <c r="R407" s="58"/>
      <c r="S407" s="58"/>
      <c r="T407" s="101">
        <v>19.6326</v>
      </c>
      <c r="U407" s="58"/>
      <c r="V407" s="58"/>
      <c r="W407" s="58" t="s">
        <v>108</v>
      </c>
      <c r="X407" s="58" t="s">
        <v>109</v>
      </c>
      <c r="Y407" s="58" t="s">
        <v>109</v>
      </c>
      <c r="Z407" s="58" t="s">
        <v>128</v>
      </c>
      <c r="AA407" s="58" t="s">
        <v>128</v>
      </c>
      <c r="AB407" s="58" t="s">
        <v>128</v>
      </c>
      <c r="AC407" s="58">
        <v>158</v>
      </c>
      <c r="AD407" s="58">
        <v>553</v>
      </c>
      <c r="AE407" s="58">
        <v>553</v>
      </c>
      <c r="AF407" s="58" t="s">
        <v>1665</v>
      </c>
      <c r="AG407" s="58" t="s">
        <v>1688</v>
      </c>
      <c r="AH407" s="58" t="s">
        <v>1694</v>
      </c>
      <c r="AI407" s="58" t="s">
        <v>128</v>
      </c>
      <c r="AJ407" s="58" t="s">
        <v>245</v>
      </c>
      <c r="AK407" s="68"/>
      <c r="AL407" s="68"/>
      <c r="AM407" s="68"/>
      <c r="AN407" s="68"/>
      <c r="AO407" s="58" t="s">
        <v>128</v>
      </c>
    </row>
    <row r="408" s="3" customFormat="1" ht="60" customHeight="1" spans="1:41">
      <c r="A408" s="57"/>
      <c r="B408" s="58" t="s">
        <v>1695</v>
      </c>
      <c r="C408" s="58" t="s">
        <v>1696</v>
      </c>
      <c r="D408" s="58" t="s">
        <v>551</v>
      </c>
      <c r="E408" s="58" t="s">
        <v>568</v>
      </c>
      <c r="F408" s="58" t="s">
        <v>126</v>
      </c>
      <c r="G408" s="58" t="s">
        <v>409</v>
      </c>
      <c r="H408" s="64" t="s">
        <v>569</v>
      </c>
      <c r="I408" s="101">
        <v>5.132</v>
      </c>
      <c r="J408" s="58"/>
      <c r="K408" s="58"/>
      <c r="L408" s="58"/>
      <c r="M408" s="58"/>
      <c r="N408" s="58"/>
      <c r="O408" s="58"/>
      <c r="P408" s="58"/>
      <c r="Q408" s="58"/>
      <c r="R408" s="58"/>
      <c r="S408" s="58"/>
      <c r="T408" s="101">
        <v>5.132</v>
      </c>
      <c r="U408" s="58"/>
      <c r="V408" s="58"/>
      <c r="W408" s="58" t="s">
        <v>108</v>
      </c>
      <c r="X408" s="58" t="s">
        <v>109</v>
      </c>
      <c r="Y408" s="58" t="s">
        <v>109</v>
      </c>
      <c r="Z408" s="58" t="s">
        <v>128</v>
      </c>
      <c r="AA408" s="58" t="s">
        <v>128</v>
      </c>
      <c r="AB408" s="58" t="s">
        <v>128</v>
      </c>
      <c r="AC408" s="58">
        <v>153</v>
      </c>
      <c r="AD408" s="58">
        <v>583</v>
      </c>
      <c r="AE408" s="58">
        <v>2739</v>
      </c>
      <c r="AF408" s="58" t="s">
        <v>1665</v>
      </c>
      <c r="AG408" s="58" t="s">
        <v>1688</v>
      </c>
      <c r="AH408" s="58" t="s">
        <v>1697</v>
      </c>
      <c r="AI408" s="68"/>
      <c r="AJ408" s="68"/>
      <c r="AK408" s="68"/>
      <c r="AL408" s="68"/>
      <c r="AM408" s="68"/>
      <c r="AN408" s="68"/>
      <c r="AO408" s="58" t="s">
        <v>128</v>
      </c>
    </row>
    <row r="409" s="3" customFormat="1" ht="60" customHeight="1" spans="1:41">
      <c r="A409" s="57"/>
      <c r="B409" s="58" t="s">
        <v>1698</v>
      </c>
      <c r="C409" s="58" t="s">
        <v>233</v>
      </c>
      <c r="D409" s="58" t="s">
        <v>551</v>
      </c>
      <c r="E409" s="58" t="s">
        <v>558</v>
      </c>
      <c r="F409" s="58" t="s">
        <v>126</v>
      </c>
      <c r="G409" s="58" t="s">
        <v>409</v>
      </c>
      <c r="H409" s="58" t="s">
        <v>559</v>
      </c>
      <c r="I409" s="101">
        <v>2.4</v>
      </c>
      <c r="J409" s="58"/>
      <c r="K409" s="58"/>
      <c r="L409" s="58"/>
      <c r="M409" s="58"/>
      <c r="N409" s="58"/>
      <c r="O409" s="58"/>
      <c r="P409" s="58"/>
      <c r="Q409" s="58"/>
      <c r="R409" s="58"/>
      <c r="S409" s="58"/>
      <c r="T409" s="101">
        <v>2.4</v>
      </c>
      <c r="U409" s="58"/>
      <c r="V409" s="58"/>
      <c r="W409" s="58" t="s">
        <v>108</v>
      </c>
      <c r="X409" s="58" t="s">
        <v>109</v>
      </c>
      <c r="Y409" s="58" t="s">
        <v>109</v>
      </c>
      <c r="Z409" s="58" t="s">
        <v>128</v>
      </c>
      <c r="AA409" s="58" t="s">
        <v>128</v>
      </c>
      <c r="AB409" s="58" t="s">
        <v>128</v>
      </c>
      <c r="AC409" s="58">
        <v>121</v>
      </c>
      <c r="AD409" s="58">
        <v>387</v>
      </c>
      <c r="AE409" s="58">
        <v>1630</v>
      </c>
      <c r="AF409" s="58" t="s">
        <v>1665</v>
      </c>
      <c r="AG409" s="58" t="s">
        <v>1688</v>
      </c>
      <c r="AH409" s="58" t="s">
        <v>1699</v>
      </c>
      <c r="AI409" s="68"/>
      <c r="AJ409" s="68"/>
      <c r="AK409" s="68"/>
      <c r="AL409" s="68"/>
      <c r="AM409" s="68"/>
      <c r="AN409" s="68"/>
      <c r="AO409" s="58" t="s">
        <v>128</v>
      </c>
    </row>
    <row r="410" s="3" customFormat="1" ht="60" customHeight="1" spans="1:41">
      <c r="A410" s="57"/>
      <c r="B410" s="58" t="s">
        <v>1700</v>
      </c>
      <c r="C410" s="58" t="s">
        <v>1701</v>
      </c>
      <c r="D410" s="58" t="s">
        <v>551</v>
      </c>
      <c r="E410" s="58" t="s">
        <v>590</v>
      </c>
      <c r="F410" s="58" t="s">
        <v>126</v>
      </c>
      <c r="G410" s="58" t="s">
        <v>409</v>
      </c>
      <c r="H410" s="58" t="s">
        <v>591</v>
      </c>
      <c r="I410" s="101">
        <v>7.1309</v>
      </c>
      <c r="J410" s="58"/>
      <c r="K410" s="58"/>
      <c r="L410" s="58"/>
      <c r="M410" s="58"/>
      <c r="N410" s="58"/>
      <c r="O410" s="58"/>
      <c r="P410" s="58"/>
      <c r="Q410" s="58"/>
      <c r="R410" s="58"/>
      <c r="S410" s="58"/>
      <c r="T410" s="101">
        <v>7.1309</v>
      </c>
      <c r="U410" s="58"/>
      <c r="V410" s="58"/>
      <c r="W410" s="58" t="s">
        <v>108</v>
      </c>
      <c r="X410" s="58" t="s">
        <v>109</v>
      </c>
      <c r="Y410" s="58" t="s">
        <v>109</v>
      </c>
      <c r="Z410" s="58" t="s">
        <v>128</v>
      </c>
      <c r="AA410" s="58" t="s">
        <v>128</v>
      </c>
      <c r="AB410" s="58" t="s">
        <v>128</v>
      </c>
      <c r="AC410" s="58">
        <v>116</v>
      </c>
      <c r="AD410" s="58">
        <v>412</v>
      </c>
      <c r="AE410" s="58">
        <v>1646</v>
      </c>
      <c r="AF410" s="58" t="s">
        <v>1665</v>
      </c>
      <c r="AG410" s="58" t="s">
        <v>1688</v>
      </c>
      <c r="AH410" s="58" t="s">
        <v>1702</v>
      </c>
      <c r="AI410" s="68"/>
      <c r="AJ410" s="68"/>
      <c r="AK410" s="68"/>
      <c r="AL410" s="68"/>
      <c r="AM410" s="68"/>
      <c r="AN410" s="68"/>
      <c r="AO410" s="58" t="s">
        <v>128</v>
      </c>
    </row>
    <row r="411" s="3" customFormat="1" ht="60" customHeight="1" spans="1:41">
      <c r="A411" s="57"/>
      <c r="B411" s="58" t="s">
        <v>1703</v>
      </c>
      <c r="C411" s="58" t="s">
        <v>1704</v>
      </c>
      <c r="D411" s="58" t="s">
        <v>551</v>
      </c>
      <c r="E411" s="58" t="s">
        <v>576</v>
      </c>
      <c r="F411" s="58" t="s">
        <v>126</v>
      </c>
      <c r="G411" s="58" t="s">
        <v>409</v>
      </c>
      <c r="H411" s="58" t="s">
        <v>577</v>
      </c>
      <c r="I411" s="101">
        <v>4.8627</v>
      </c>
      <c r="J411" s="58"/>
      <c r="K411" s="58"/>
      <c r="L411" s="58"/>
      <c r="M411" s="58"/>
      <c r="N411" s="58"/>
      <c r="O411" s="58"/>
      <c r="P411" s="58"/>
      <c r="Q411" s="58"/>
      <c r="R411" s="58"/>
      <c r="S411" s="58"/>
      <c r="T411" s="101">
        <v>4.8627</v>
      </c>
      <c r="U411" s="58"/>
      <c r="V411" s="58"/>
      <c r="W411" s="58" t="s">
        <v>108</v>
      </c>
      <c r="X411" s="58" t="s">
        <v>109</v>
      </c>
      <c r="Y411" s="58" t="s">
        <v>109</v>
      </c>
      <c r="Z411" s="58" t="s">
        <v>128</v>
      </c>
      <c r="AA411" s="58" t="s">
        <v>128</v>
      </c>
      <c r="AB411" s="58" t="s">
        <v>128</v>
      </c>
      <c r="AC411" s="58">
        <v>149</v>
      </c>
      <c r="AD411" s="58">
        <v>560</v>
      </c>
      <c r="AE411" s="58">
        <v>1607</v>
      </c>
      <c r="AF411" s="58" t="s">
        <v>1665</v>
      </c>
      <c r="AG411" s="58" t="s">
        <v>1688</v>
      </c>
      <c r="AH411" s="58" t="s">
        <v>1705</v>
      </c>
      <c r="AI411" s="68"/>
      <c r="AJ411" s="68"/>
      <c r="AK411" s="68"/>
      <c r="AL411" s="68"/>
      <c r="AM411" s="68"/>
      <c r="AN411" s="68"/>
      <c r="AO411" s="58" t="s">
        <v>128</v>
      </c>
    </row>
    <row r="412" s="3" customFormat="1" ht="60" customHeight="1" spans="1:41">
      <c r="A412" s="57"/>
      <c r="B412" s="58" t="s">
        <v>1706</v>
      </c>
      <c r="C412" s="58" t="s">
        <v>579</v>
      </c>
      <c r="D412" s="58" t="s">
        <v>551</v>
      </c>
      <c r="E412" s="58" t="s">
        <v>580</v>
      </c>
      <c r="F412" s="58" t="s">
        <v>126</v>
      </c>
      <c r="G412" s="58" t="s">
        <v>409</v>
      </c>
      <c r="H412" s="58" t="s">
        <v>581</v>
      </c>
      <c r="I412" s="101">
        <v>0.606</v>
      </c>
      <c r="J412" s="58"/>
      <c r="K412" s="58"/>
      <c r="L412" s="58"/>
      <c r="M412" s="58"/>
      <c r="N412" s="58"/>
      <c r="O412" s="58"/>
      <c r="P412" s="58"/>
      <c r="Q412" s="58"/>
      <c r="R412" s="58"/>
      <c r="S412" s="58"/>
      <c r="T412" s="101">
        <v>0.606</v>
      </c>
      <c r="U412" s="58"/>
      <c r="V412" s="58"/>
      <c r="W412" s="58" t="s">
        <v>108</v>
      </c>
      <c r="X412" s="58" t="s">
        <v>109</v>
      </c>
      <c r="Y412" s="58" t="s">
        <v>109</v>
      </c>
      <c r="Z412" s="58" t="s">
        <v>128</v>
      </c>
      <c r="AA412" s="58" t="s">
        <v>128</v>
      </c>
      <c r="AB412" s="58" t="s">
        <v>128</v>
      </c>
      <c r="AC412" s="58">
        <v>200</v>
      </c>
      <c r="AD412" s="58">
        <v>661</v>
      </c>
      <c r="AE412" s="58">
        <v>1708</v>
      </c>
      <c r="AF412" s="58" t="s">
        <v>1665</v>
      </c>
      <c r="AG412" s="58" t="s">
        <v>1688</v>
      </c>
      <c r="AH412" s="58" t="s">
        <v>1707</v>
      </c>
      <c r="AI412" s="68"/>
      <c r="AJ412" s="68"/>
      <c r="AK412" s="68"/>
      <c r="AL412" s="68"/>
      <c r="AM412" s="68"/>
      <c r="AN412" s="68"/>
      <c r="AO412" s="58" t="s">
        <v>128</v>
      </c>
    </row>
    <row r="413" s="3" customFormat="1" ht="60" customHeight="1" spans="1:41">
      <c r="A413" s="57"/>
      <c r="B413" s="58" t="s">
        <v>1708</v>
      </c>
      <c r="C413" s="58" t="s">
        <v>1709</v>
      </c>
      <c r="D413" s="58" t="s">
        <v>551</v>
      </c>
      <c r="E413" s="58" t="s">
        <v>563</v>
      </c>
      <c r="F413" s="58" t="s">
        <v>126</v>
      </c>
      <c r="G413" s="58" t="s">
        <v>409</v>
      </c>
      <c r="H413" s="58" t="s">
        <v>564</v>
      </c>
      <c r="I413" s="101">
        <v>9.0078</v>
      </c>
      <c r="J413" s="58"/>
      <c r="K413" s="58"/>
      <c r="L413" s="58"/>
      <c r="M413" s="58"/>
      <c r="N413" s="58"/>
      <c r="O413" s="58"/>
      <c r="P413" s="58"/>
      <c r="Q413" s="58"/>
      <c r="R413" s="58"/>
      <c r="S413" s="58"/>
      <c r="T413" s="101">
        <v>9.0078</v>
      </c>
      <c r="U413" s="58"/>
      <c r="V413" s="58"/>
      <c r="W413" s="58" t="s">
        <v>108</v>
      </c>
      <c r="X413" s="58" t="s">
        <v>109</v>
      </c>
      <c r="Y413" s="58" t="s">
        <v>109</v>
      </c>
      <c r="Z413" s="58" t="s">
        <v>128</v>
      </c>
      <c r="AA413" s="58" t="s">
        <v>128</v>
      </c>
      <c r="AB413" s="58" t="s">
        <v>128</v>
      </c>
      <c r="AC413" s="58">
        <v>170</v>
      </c>
      <c r="AD413" s="58">
        <v>650</v>
      </c>
      <c r="AE413" s="58">
        <v>1871</v>
      </c>
      <c r="AF413" s="58" t="s">
        <v>1665</v>
      </c>
      <c r="AG413" s="58" t="s">
        <v>1688</v>
      </c>
      <c r="AH413" s="58" t="s">
        <v>1710</v>
      </c>
      <c r="AI413" s="68"/>
      <c r="AJ413" s="68"/>
      <c r="AK413" s="68"/>
      <c r="AL413" s="68"/>
      <c r="AM413" s="68"/>
      <c r="AN413" s="68"/>
      <c r="AO413" s="58" t="s">
        <v>128</v>
      </c>
    </row>
    <row r="414" s="3" customFormat="1" ht="60" customHeight="1" spans="1:41">
      <c r="A414" s="57"/>
      <c r="B414" s="58" t="s">
        <v>1711</v>
      </c>
      <c r="C414" s="58" t="s">
        <v>1712</v>
      </c>
      <c r="D414" s="103" t="s">
        <v>142</v>
      </c>
      <c r="E414" s="64" t="s">
        <v>1267</v>
      </c>
      <c r="F414" s="188" t="s">
        <v>126</v>
      </c>
      <c r="G414" s="58" t="s">
        <v>409</v>
      </c>
      <c r="H414" s="58" t="s">
        <v>617</v>
      </c>
      <c r="I414" s="58">
        <v>10.1676</v>
      </c>
      <c r="J414" s="58"/>
      <c r="K414" s="58"/>
      <c r="L414" s="58"/>
      <c r="M414" s="58"/>
      <c r="N414" s="58"/>
      <c r="O414" s="58"/>
      <c r="P414" s="58"/>
      <c r="Q414" s="58"/>
      <c r="R414" s="58"/>
      <c r="S414" s="58"/>
      <c r="T414" s="58">
        <v>10.1676</v>
      </c>
      <c r="U414" s="58"/>
      <c r="V414" s="58"/>
      <c r="W414" s="58" t="s">
        <v>108</v>
      </c>
      <c r="X414" s="58" t="s">
        <v>109</v>
      </c>
      <c r="Y414" s="58" t="s">
        <v>128</v>
      </c>
      <c r="Z414" s="58" t="s">
        <v>109</v>
      </c>
      <c r="AA414" s="58" t="s">
        <v>109</v>
      </c>
      <c r="AB414" s="58" t="s">
        <v>109</v>
      </c>
      <c r="AC414" s="58">
        <v>28</v>
      </c>
      <c r="AD414" s="58">
        <v>132</v>
      </c>
      <c r="AE414" s="58">
        <v>132</v>
      </c>
      <c r="AF414" s="58" t="s">
        <v>1665</v>
      </c>
      <c r="AG414" s="58" t="s">
        <v>1688</v>
      </c>
      <c r="AH414" s="58" t="s">
        <v>1713</v>
      </c>
      <c r="AI414" s="68"/>
      <c r="AJ414" s="68"/>
      <c r="AK414" s="68"/>
      <c r="AL414" s="68"/>
      <c r="AM414" s="68"/>
      <c r="AN414" s="68"/>
      <c r="AO414" s="58" t="s">
        <v>128</v>
      </c>
    </row>
    <row r="415" s="3" customFormat="1" ht="60" customHeight="1" spans="1:41">
      <c r="A415" s="57"/>
      <c r="B415" s="58" t="s">
        <v>1714</v>
      </c>
      <c r="C415" s="58" t="s">
        <v>1715</v>
      </c>
      <c r="D415" s="103" t="s">
        <v>142</v>
      </c>
      <c r="E415" s="64" t="s">
        <v>621</v>
      </c>
      <c r="F415" s="188" t="s">
        <v>126</v>
      </c>
      <c r="G415" s="58" t="s">
        <v>409</v>
      </c>
      <c r="H415" s="58" t="s">
        <v>622</v>
      </c>
      <c r="I415" s="58">
        <v>9.8964</v>
      </c>
      <c r="J415" s="58"/>
      <c r="K415" s="58"/>
      <c r="L415" s="58"/>
      <c r="M415" s="58"/>
      <c r="N415" s="58"/>
      <c r="O415" s="58"/>
      <c r="P415" s="58"/>
      <c r="Q415" s="58"/>
      <c r="R415" s="58"/>
      <c r="S415" s="58"/>
      <c r="T415" s="58">
        <v>9.8964</v>
      </c>
      <c r="U415" s="58"/>
      <c r="V415" s="58"/>
      <c r="W415" s="58" t="s">
        <v>108</v>
      </c>
      <c r="X415" s="58" t="s">
        <v>109</v>
      </c>
      <c r="Y415" s="58" t="s">
        <v>128</v>
      </c>
      <c r="Z415" s="58" t="s">
        <v>109</v>
      </c>
      <c r="AA415" s="58" t="s">
        <v>109</v>
      </c>
      <c r="AB415" s="58" t="s">
        <v>109</v>
      </c>
      <c r="AC415" s="58">
        <v>28</v>
      </c>
      <c r="AD415" s="58">
        <v>107</v>
      </c>
      <c r="AE415" s="58">
        <v>107</v>
      </c>
      <c r="AF415" s="58" t="s">
        <v>1665</v>
      </c>
      <c r="AG415" s="58" t="s">
        <v>1688</v>
      </c>
      <c r="AH415" s="58" t="s">
        <v>1716</v>
      </c>
      <c r="AI415" s="68"/>
      <c r="AJ415" s="68"/>
      <c r="AK415" s="68"/>
      <c r="AL415" s="68"/>
      <c r="AM415" s="68"/>
      <c r="AN415" s="68"/>
      <c r="AO415" s="58" t="s">
        <v>128</v>
      </c>
    </row>
    <row r="416" s="3" customFormat="1" ht="60" customHeight="1" spans="1:41">
      <c r="A416" s="57"/>
      <c r="B416" s="58" t="s">
        <v>1711</v>
      </c>
      <c r="C416" s="58" t="s">
        <v>624</v>
      </c>
      <c r="D416" s="103" t="s">
        <v>142</v>
      </c>
      <c r="E416" s="64" t="s">
        <v>148</v>
      </c>
      <c r="F416" s="188" t="s">
        <v>126</v>
      </c>
      <c r="G416" s="58" t="s">
        <v>409</v>
      </c>
      <c r="H416" s="58" t="s">
        <v>149</v>
      </c>
      <c r="I416" s="58">
        <v>10.77</v>
      </c>
      <c r="J416" s="58"/>
      <c r="K416" s="58"/>
      <c r="L416" s="58"/>
      <c r="M416" s="58"/>
      <c r="N416" s="58"/>
      <c r="O416" s="58"/>
      <c r="P416" s="58"/>
      <c r="Q416" s="58"/>
      <c r="R416" s="58"/>
      <c r="S416" s="58"/>
      <c r="T416" s="58">
        <v>10.77</v>
      </c>
      <c r="U416" s="58"/>
      <c r="V416" s="58"/>
      <c r="W416" s="58" t="s">
        <v>108</v>
      </c>
      <c r="X416" s="58" t="s">
        <v>109</v>
      </c>
      <c r="Y416" s="58" t="s">
        <v>128</v>
      </c>
      <c r="Z416" s="58" t="s">
        <v>109</v>
      </c>
      <c r="AA416" s="58" t="s">
        <v>109</v>
      </c>
      <c r="AB416" s="58" t="s">
        <v>109</v>
      </c>
      <c r="AC416" s="58">
        <v>23</v>
      </c>
      <c r="AD416" s="58">
        <v>94</v>
      </c>
      <c r="AE416" s="58">
        <v>94</v>
      </c>
      <c r="AF416" s="58" t="s">
        <v>1665</v>
      </c>
      <c r="AG416" s="58" t="s">
        <v>1688</v>
      </c>
      <c r="AH416" s="58" t="s">
        <v>1717</v>
      </c>
      <c r="AI416" s="68"/>
      <c r="AJ416" s="68"/>
      <c r="AK416" s="68"/>
      <c r="AL416" s="68"/>
      <c r="AM416" s="68"/>
      <c r="AN416" s="68"/>
      <c r="AO416" s="58" t="s">
        <v>128</v>
      </c>
    </row>
    <row r="417" s="3" customFormat="1" ht="60" customHeight="1" spans="1:41">
      <c r="A417" s="57"/>
      <c r="B417" s="58" t="s">
        <v>1711</v>
      </c>
      <c r="C417" s="58" t="s">
        <v>1718</v>
      </c>
      <c r="D417" s="103" t="s">
        <v>142</v>
      </c>
      <c r="E417" s="64" t="s">
        <v>143</v>
      </c>
      <c r="F417" s="188" t="s">
        <v>126</v>
      </c>
      <c r="G417" s="58" t="s">
        <v>409</v>
      </c>
      <c r="H417" s="58" t="s">
        <v>640</v>
      </c>
      <c r="I417" s="58">
        <v>7.8655</v>
      </c>
      <c r="J417" s="58"/>
      <c r="K417" s="58"/>
      <c r="L417" s="58"/>
      <c r="M417" s="58"/>
      <c r="N417" s="58"/>
      <c r="O417" s="58"/>
      <c r="P417" s="58"/>
      <c r="Q417" s="58"/>
      <c r="R417" s="58"/>
      <c r="S417" s="58"/>
      <c r="T417" s="58">
        <v>7.8655</v>
      </c>
      <c r="U417" s="58"/>
      <c r="V417" s="58"/>
      <c r="W417" s="58" t="s">
        <v>108</v>
      </c>
      <c r="X417" s="58" t="s">
        <v>109</v>
      </c>
      <c r="Y417" s="58" t="s">
        <v>128</v>
      </c>
      <c r="Z417" s="58" t="s">
        <v>109</v>
      </c>
      <c r="AA417" s="58" t="s">
        <v>109</v>
      </c>
      <c r="AB417" s="58" t="s">
        <v>109</v>
      </c>
      <c r="AC417" s="58">
        <v>203</v>
      </c>
      <c r="AD417" s="58">
        <v>761</v>
      </c>
      <c r="AE417" s="58">
        <v>761</v>
      </c>
      <c r="AF417" s="58" t="s">
        <v>1665</v>
      </c>
      <c r="AG417" s="58" t="s">
        <v>1688</v>
      </c>
      <c r="AH417" s="58" t="s">
        <v>1719</v>
      </c>
      <c r="AI417" s="68"/>
      <c r="AJ417" s="68"/>
      <c r="AK417" s="68"/>
      <c r="AL417" s="68"/>
      <c r="AM417" s="68"/>
      <c r="AN417" s="68"/>
      <c r="AO417" s="58" t="s">
        <v>128</v>
      </c>
    </row>
    <row r="418" s="40" customFormat="1" ht="70" customHeight="1" spans="1:41">
      <c r="A418" s="57" t="s">
        <v>55</v>
      </c>
      <c r="B418" s="58" t="s">
        <v>1720</v>
      </c>
      <c r="C418" s="58" t="s">
        <v>1721</v>
      </c>
      <c r="D418" s="58" t="s">
        <v>1722</v>
      </c>
      <c r="E418" s="58" t="s">
        <v>1504</v>
      </c>
      <c r="F418" s="58">
        <v>2019</v>
      </c>
      <c r="G418" s="58" t="s">
        <v>184</v>
      </c>
      <c r="H418" s="58" t="s">
        <v>1505</v>
      </c>
      <c r="I418" s="189">
        <f>J418</f>
        <v>730</v>
      </c>
      <c r="J418" s="189">
        <f>N418</f>
        <v>730</v>
      </c>
      <c r="K418" s="58"/>
      <c r="L418" s="58"/>
      <c r="M418" s="58"/>
      <c r="N418" s="189">
        <v>730</v>
      </c>
      <c r="O418" s="58"/>
      <c r="P418" s="58"/>
      <c r="Q418" s="58"/>
      <c r="R418" s="58"/>
      <c r="S418" s="58"/>
      <c r="T418" s="58"/>
      <c r="U418" s="58"/>
      <c r="V418" s="58"/>
      <c r="W418" s="58" t="s">
        <v>108</v>
      </c>
      <c r="X418" s="58" t="s">
        <v>109</v>
      </c>
      <c r="Y418" s="58" t="s">
        <v>128</v>
      </c>
      <c r="Z418" s="58" t="s">
        <v>128</v>
      </c>
      <c r="AA418" s="58" t="s">
        <v>128</v>
      </c>
      <c r="AB418" s="58" t="s">
        <v>128</v>
      </c>
      <c r="AC418" s="58"/>
      <c r="AD418" s="58"/>
      <c r="AE418" s="58"/>
      <c r="AF418" s="58" t="s">
        <v>858</v>
      </c>
      <c r="AG418" s="58" t="s">
        <v>1607</v>
      </c>
      <c r="AH418" s="58"/>
      <c r="AI418" s="58"/>
      <c r="AJ418" s="58"/>
      <c r="AK418" s="58"/>
      <c r="AL418" s="58"/>
      <c r="AM418" s="58"/>
      <c r="AN418" s="58"/>
      <c r="AO418" s="58" t="s">
        <v>1608</v>
      </c>
    </row>
    <row r="419" s="40" customFormat="1" ht="70" customHeight="1" spans="1:41">
      <c r="A419" s="57" t="s">
        <v>23</v>
      </c>
      <c r="B419" s="59" t="s">
        <v>1723</v>
      </c>
      <c r="C419" s="58" t="s">
        <v>1724</v>
      </c>
      <c r="D419" s="58" t="s">
        <v>1722</v>
      </c>
      <c r="E419" s="58" t="s">
        <v>1504</v>
      </c>
      <c r="F419" s="58">
        <v>2019</v>
      </c>
      <c r="G419" s="58" t="s">
        <v>184</v>
      </c>
      <c r="H419" s="58" t="s">
        <v>1505</v>
      </c>
      <c r="I419" s="58">
        <v>299.697341</v>
      </c>
      <c r="J419" s="58">
        <f>N419</f>
        <v>299.697341</v>
      </c>
      <c r="K419" s="58"/>
      <c r="L419" s="58"/>
      <c r="M419" s="58"/>
      <c r="N419" s="58">
        <v>299.697341</v>
      </c>
      <c r="O419" s="58"/>
      <c r="P419" s="58"/>
      <c r="Q419" s="58"/>
      <c r="R419" s="58"/>
      <c r="S419" s="58"/>
      <c r="T419" s="58"/>
      <c r="U419" s="58"/>
      <c r="V419" s="58"/>
      <c r="W419" s="58" t="s">
        <v>108</v>
      </c>
      <c r="X419" s="58" t="s">
        <v>109</v>
      </c>
      <c r="Y419" s="58" t="s">
        <v>128</v>
      </c>
      <c r="Z419" s="58" t="s">
        <v>128</v>
      </c>
      <c r="AA419" s="58" t="s">
        <v>128</v>
      </c>
      <c r="AB419" s="58" t="s">
        <v>128</v>
      </c>
      <c r="AC419" s="58"/>
      <c r="AD419" s="58"/>
      <c r="AE419" s="58"/>
      <c r="AF419" s="58" t="s">
        <v>858</v>
      </c>
      <c r="AG419" s="58" t="s">
        <v>1607</v>
      </c>
      <c r="AH419" s="58" t="s">
        <v>1725</v>
      </c>
      <c r="AI419" s="58"/>
      <c r="AJ419" s="58"/>
      <c r="AK419" s="58"/>
      <c r="AL419" s="58"/>
      <c r="AM419" s="58"/>
      <c r="AN419" s="58"/>
      <c r="AO419" s="58" t="s">
        <v>1608</v>
      </c>
    </row>
    <row r="420" s="3" customFormat="1" ht="30" customHeight="1" spans="1:41">
      <c r="A420" s="56" t="s">
        <v>56</v>
      </c>
      <c r="B420" s="56"/>
      <c r="C420" s="56"/>
      <c r="D420" s="56"/>
      <c r="E420" s="56"/>
      <c r="F420" s="56"/>
      <c r="G420" s="56"/>
      <c r="H420" s="56"/>
      <c r="I420" s="56">
        <f t="shared" ref="I420:V420" si="31">I421+I424+I430</f>
        <v>5210.100565</v>
      </c>
      <c r="J420" s="56">
        <f>J421+J424+J430</f>
        <v>459.710565</v>
      </c>
      <c r="K420" s="56">
        <f>K421+K424+K430</f>
        <v>0</v>
      </c>
      <c r="L420" s="56">
        <f>L421+L424+L430</f>
        <v>459.710565</v>
      </c>
      <c r="M420" s="56">
        <f>M421+M424+M430</f>
        <v>0</v>
      </c>
      <c r="N420" s="56">
        <f>N421+N424+N430</f>
        <v>0</v>
      </c>
      <c r="O420" s="56">
        <f>O421+O424+O430</f>
        <v>3349.79</v>
      </c>
      <c r="P420" s="56">
        <f>P421+P424+P430</f>
        <v>0</v>
      </c>
      <c r="Q420" s="56">
        <f>Q421+Q424+Q430</f>
        <v>0</v>
      </c>
      <c r="R420" s="56">
        <f>R421+R424+R430</f>
        <v>0</v>
      </c>
      <c r="S420" s="56">
        <f>S421+S424+S430</f>
        <v>270</v>
      </c>
      <c r="T420" s="56">
        <f>T421+T424+T430</f>
        <v>0</v>
      </c>
      <c r="U420" s="56">
        <f>U421+U424+U430</f>
        <v>0</v>
      </c>
      <c r="V420" s="56">
        <f>V421+V424+V430</f>
        <v>1130.6</v>
      </c>
      <c r="W420" s="56"/>
      <c r="X420" s="56"/>
      <c r="Y420" s="56"/>
      <c r="Z420" s="56"/>
      <c r="AA420" s="56"/>
      <c r="AB420" s="56"/>
      <c r="AC420" s="56"/>
      <c r="AD420" s="56"/>
      <c r="AE420" s="56"/>
      <c r="AF420" s="56"/>
      <c r="AG420" s="56"/>
      <c r="AH420" s="56"/>
      <c r="AI420" s="56"/>
      <c r="AJ420" s="56"/>
      <c r="AK420" s="56"/>
      <c r="AL420" s="56"/>
      <c r="AM420" s="56"/>
      <c r="AN420" s="56"/>
      <c r="AO420" s="56"/>
    </row>
    <row r="421" s="3" customFormat="1" ht="35.15" customHeight="1" spans="1:41">
      <c r="A421" s="58" t="s">
        <v>57</v>
      </c>
      <c r="B421" s="58" t="s">
        <v>110</v>
      </c>
      <c r="C421" s="58"/>
      <c r="D421" s="58"/>
      <c r="E421" s="58"/>
      <c r="F421" s="58"/>
      <c r="G421" s="58"/>
      <c r="H421" s="58"/>
      <c r="I421" s="58">
        <f t="shared" ref="I421:V421" si="32">SUM(I422:I423)</f>
        <v>259.710565</v>
      </c>
      <c r="J421" s="58">
        <f>SUM(J422:J423)</f>
        <v>259.710565</v>
      </c>
      <c r="K421" s="58">
        <f>SUM(K422:K423)</f>
        <v>0</v>
      </c>
      <c r="L421" s="58">
        <f>SUM(L422:L423)</f>
        <v>259.710565</v>
      </c>
      <c r="M421" s="58">
        <f>SUM(M422:M423)</f>
        <v>0</v>
      </c>
      <c r="N421" s="58">
        <f>SUM(N422:N423)</f>
        <v>0</v>
      </c>
      <c r="O421" s="58">
        <f>SUM(O422:O423)</f>
        <v>0</v>
      </c>
      <c r="P421" s="58">
        <f>SUM(P422:P423)</f>
        <v>0</v>
      </c>
      <c r="Q421" s="58">
        <f>SUM(Q422:Q423)</f>
        <v>0</v>
      </c>
      <c r="R421" s="58">
        <f>SUM(R422:R423)</f>
        <v>0</v>
      </c>
      <c r="S421" s="58">
        <f>SUM(S422:S423)</f>
        <v>0</v>
      </c>
      <c r="T421" s="58">
        <f>SUM(T422:T423)</f>
        <v>0</v>
      </c>
      <c r="U421" s="58">
        <f>SUM(U422:U423)</f>
        <v>0</v>
      </c>
      <c r="V421" s="58">
        <f>SUM(V422:V423)</f>
        <v>0</v>
      </c>
      <c r="W421" s="58"/>
      <c r="X421" s="58"/>
      <c r="Y421" s="58"/>
      <c r="Z421" s="58"/>
      <c r="AA421" s="58"/>
      <c r="AB421" s="58"/>
      <c r="AC421" s="58"/>
      <c r="AD421" s="58"/>
      <c r="AE421" s="58"/>
      <c r="AF421" s="58"/>
      <c r="AG421" s="58"/>
      <c r="AH421" s="58"/>
      <c r="AI421" s="58"/>
      <c r="AJ421" s="58"/>
      <c r="AK421" s="58"/>
      <c r="AL421" s="58"/>
      <c r="AM421" s="58"/>
      <c r="AN421" s="58"/>
      <c r="AO421" s="58"/>
    </row>
    <row r="422" s="41" customFormat="1" ht="69" customHeight="1" spans="1:41">
      <c r="A422" s="58">
        <v>1</v>
      </c>
      <c r="B422" s="58" t="s">
        <v>1726</v>
      </c>
      <c r="C422" s="58" t="s">
        <v>1727</v>
      </c>
      <c r="D422" s="58" t="s">
        <v>1728</v>
      </c>
      <c r="E422" s="58" t="s">
        <v>1729</v>
      </c>
      <c r="F422" s="58" t="s">
        <v>126</v>
      </c>
      <c r="G422" s="58" t="s">
        <v>409</v>
      </c>
      <c r="H422" s="58" t="s">
        <v>1730</v>
      </c>
      <c r="I422" s="58">
        <v>240</v>
      </c>
      <c r="J422" s="58">
        <v>240</v>
      </c>
      <c r="K422" s="58"/>
      <c r="L422" s="58">
        <v>240</v>
      </c>
      <c r="M422" s="58"/>
      <c r="N422" s="58"/>
      <c r="O422" s="58"/>
      <c r="P422" s="58"/>
      <c r="Q422" s="58"/>
      <c r="R422" s="58"/>
      <c r="S422" s="58"/>
      <c r="T422" s="58"/>
      <c r="U422" s="58"/>
      <c r="V422" s="58"/>
      <c r="W422" s="58" t="s">
        <v>127</v>
      </c>
      <c r="X422" s="58" t="s">
        <v>109</v>
      </c>
      <c r="Y422" s="58" t="s">
        <v>109</v>
      </c>
      <c r="Z422" s="58" t="s">
        <v>128</v>
      </c>
      <c r="AA422" s="58" t="s">
        <v>128</v>
      </c>
      <c r="AB422" s="58" t="s">
        <v>128</v>
      </c>
      <c r="AC422" s="58">
        <v>540</v>
      </c>
      <c r="AD422" s="58">
        <v>1942</v>
      </c>
      <c r="AE422" s="58">
        <v>1942</v>
      </c>
      <c r="AF422" s="58" t="s">
        <v>1731</v>
      </c>
      <c r="AG422" s="59" t="s">
        <v>1732</v>
      </c>
      <c r="AH422" s="59" t="s">
        <v>1733</v>
      </c>
      <c r="AI422" s="58" t="s">
        <v>109</v>
      </c>
      <c r="AJ422" s="58" t="s">
        <v>245</v>
      </c>
      <c r="AK422" s="68"/>
      <c r="AL422" s="68"/>
      <c r="AM422" s="68"/>
      <c r="AN422" s="68"/>
      <c r="AO422" s="64" t="s">
        <v>109</v>
      </c>
    </row>
    <row r="423" s="42" customFormat="1" ht="73" customHeight="1" spans="1:41">
      <c r="A423" s="64">
        <v>2</v>
      </c>
      <c r="B423" s="104" t="s">
        <v>1734</v>
      </c>
      <c r="C423" s="104" t="s">
        <v>1735</v>
      </c>
      <c r="D423" s="104" t="s">
        <v>142</v>
      </c>
      <c r="E423" s="104" t="s">
        <v>621</v>
      </c>
      <c r="F423" s="104" t="s">
        <v>126</v>
      </c>
      <c r="G423" s="104" t="s">
        <v>184</v>
      </c>
      <c r="H423" s="104" t="s">
        <v>1470</v>
      </c>
      <c r="I423" s="104">
        <v>19.710565</v>
      </c>
      <c r="J423" s="104">
        <v>19.710565</v>
      </c>
      <c r="K423" s="104"/>
      <c r="L423" s="104">
        <v>19.710565</v>
      </c>
      <c r="M423" s="104"/>
      <c r="N423" s="104"/>
      <c r="O423" s="104"/>
      <c r="P423" s="104"/>
      <c r="Q423" s="191"/>
      <c r="R423" s="104"/>
      <c r="S423" s="104"/>
      <c r="T423" s="104"/>
      <c r="U423" s="104"/>
      <c r="V423" s="104"/>
      <c r="W423" s="104" t="s">
        <v>127</v>
      </c>
      <c r="X423" s="104" t="s">
        <v>109</v>
      </c>
      <c r="Y423" s="104" t="s">
        <v>109</v>
      </c>
      <c r="Z423" s="104" t="s">
        <v>128</v>
      </c>
      <c r="AA423" s="104" t="s">
        <v>128</v>
      </c>
      <c r="AB423" s="104" t="s">
        <v>128</v>
      </c>
      <c r="AC423" s="104">
        <v>9</v>
      </c>
      <c r="AD423" s="104">
        <v>27</v>
      </c>
      <c r="AE423" s="104">
        <v>27</v>
      </c>
      <c r="AF423" s="104" t="s">
        <v>1736</v>
      </c>
      <c r="AG423" s="191" t="s">
        <v>1737</v>
      </c>
      <c r="AH423" s="104" t="s">
        <v>1738</v>
      </c>
      <c r="AI423" s="192" t="s">
        <v>109</v>
      </c>
      <c r="AJ423" s="64"/>
      <c r="AK423" s="64"/>
      <c r="AL423" s="64"/>
      <c r="AM423" s="64"/>
      <c r="AN423" s="64"/>
      <c r="AO423" s="64" t="s">
        <v>109</v>
      </c>
    </row>
    <row r="424" s="3" customFormat="1" ht="35.15" customHeight="1" spans="1:41">
      <c r="A424" s="57" t="s">
        <v>58</v>
      </c>
      <c r="B424" s="58" t="s">
        <v>110</v>
      </c>
      <c r="C424" s="58"/>
      <c r="D424" s="58"/>
      <c r="E424" s="58"/>
      <c r="F424" s="58"/>
      <c r="G424" s="58"/>
      <c r="H424" s="58"/>
      <c r="I424" s="58">
        <f>SUM(I425:I429)</f>
        <v>4950.39</v>
      </c>
      <c r="J424" s="58">
        <f t="shared" ref="J424:V424" si="33">SUM(J425:J429)</f>
        <v>200</v>
      </c>
      <c r="K424" s="58">
        <f>SUM(K425:K429)</f>
        <v>0</v>
      </c>
      <c r="L424" s="58">
        <f>SUM(L425:L429)</f>
        <v>200</v>
      </c>
      <c r="M424" s="58">
        <f>SUM(M425:M429)</f>
        <v>0</v>
      </c>
      <c r="N424" s="58">
        <f>SUM(N425:N429)</f>
        <v>0</v>
      </c>
      <c r="O424" s="58">
        <f>SUM(O425:O429)</f>
        <v>3349.79</v>
      </c>
      <c r="P424" s="58">
        <f>SUM(P425:P429)</f>
        <v>0</v>
      </c>
      <c r="Q424" s="58">
        <f>SUM(Q425:Q429)</f>
        <v>0</v>
      </c>
      <c r="R424" s="58">
        <f>SUM(R425:R429)</f>
        <v>0</v>
      </c>
      <c r="S424" s="58">
        <f>SUM(S425:S429)</f>
        <v>270</v>
      </c>
      <c r="T424" s="58">
        <f>SUM(T425:T429)</f>
        <v>0</v>
      </c>
      <c r="U424" s="58">
        <f>SUM(U425:U429)</f>
        <v>0</v>
      </c>
      <c r="V424" s="58">
        <f>SUM(V425:V429)</f>
        <v>1130.6</v>
      </c>
      <c r="W424" s="58"/>
      <c r="X424" s="58"/>
      <c r="Y424" s="58"/>
      <c r="Z424" s="58"/>
      <c r="AA424" s="58"/>
      <c r="AB424" s="58"/>
      <c r="AC424" s="58">
        <f t="shared" ref="AC424:AE424" si="34">SUM(AC425:AC428)</f>
        <v>2346</v>
      </c>
      <c r="AD424" s="58">
        <f>SUM(AD425:AD428)</f>
        <v>7737</v>
      </c>
      <c r="AE424" s="58">
        <f>SUM(AE425:AE428)</f>
        <v>42169</v>
      </c>
      <c r="AF424" s="58"/>
      <c r="AG424" s="58"/>
      <c r="AH424" s="58"/>
      <c r="AI424" s="58"/>
      <c r="AJ424" s="58"/>
      <c r="AK424" s="58"/>
      <c r="AL424" s="58"/>
      <c r="AM424" s="58"/>
      <c r="AN424" s="58"/>
      <c r="AO424" s="58"/>
    </row>
    <row r="425" s="40" customFormat="1" ht="113" customHeight="1" spans="1:41">
      <c r="A425" s="57" t="s">
        <v>1739</v>
      </c>
      <c r="B425" s="58" t="s">
        <v>1740</v>
      </c>
      <c r="C425" s="58" t="s">
        <v>1741</v>
      </c>
      <c r="D425" s="58" t="s">
        <v>1742</v>
      </c>
      <c r="E425" s="58" t="s">
        <v>1743</v>
      </c>
      <c r="F425" s="58" t="s">
        <v>126</v>
      </c>
      <c r="G425" s="58" t="s">
        <v>1329</v>
      </c>
      <c r="H425" s="58" t="s">
        <v>1744</v>
      </c>
      <c r="I425" s="58">
        <v>1060</v>
      </c>
      <c r="J425" s="58">
        <v>200</v>
      </c>
      <c r="K425" s="58"/>
      <c r="L425" s="58">
        <v>200</v>
      </c>
      <c r="M425" s="58"/>
      <c r="N425" s="58"/>
      <c r="O425" s="58">
        <v>860</v>
      </c>
      <c r="P425" s="58"/>
      <c r="Q425" s="58"/>
      <c r="R425" s="58"/>
      <c r="S425" s="58"/>
      <c r="T425" s="58"/>
      <c r="U425" s="58"/>
      <c r="V425" s="58"/>
      <c r="W425" s="58" t="s">
        <v>108</v>
      </c>
      <c r="X425" s="58" t="s">
        <v>109</v>
      </c>
      <c r="Y425" s="58" t="s">
        <v>109</v>
      </c>
      <c r="Z425" s="58" t="s">
        <v>128</v>
      </c>
      <c r="AA425" s="58" t="s">
        <v>128</v>
      </c>
      <c r="AB425" s="58" t="s">
        <v>128</v>
      </c>
      <c r="AC425" s="58">
        <v>808</v>
      </c>
      <c r="AD425" s="58">
        <v>2519</v>
      </c>
      <c r="AE425" s="58">
        <v>12194</v>
      </c>
      <c r="AF425" s="58" t="s">
        <v>1745</v>
      </c>
      <c r="AG425" s="58" t="s">
        <v>1746</v>
      </c>
      <c r="AH425" s="58"/>
      <c r="AI425" s="58"/>
      <c r="AJ425" s="58"/>
      <c r="AK425" s="58"/>
      <c r="AL425" s="58"/>
      <c r="AM425" s="58"/>
      <c r="AN425" s="58"/>
      <c r="AO425" s="58" t="s">
        <v>128</v>
      </c>
    </row>
    <row r="426" s="43" customFormat="1" ht="106" customHeight="1" spans="1:41">
      <c r="A426" s="57" t="s">
        <v>1739</v>
      </c>
      <c r="B426" s="58" t="s">
        <v>1747</v>
      </c>
      <c r="C426" s="58" t="s">
        <v>1748</v>
      </c>
      <c r="D426" s="58" t="s">
        <v>461</v>
      </c>
      <c r="E426" s="58" t="s">
        <v>504</v>
      </c>
      <c r="F426" s="58" t="s">
        <v>126</v>
      </c>
      <c r="G426" s="58" t="s">
        <v>1749</v>
      </c>
      <c r="H426" s="58" t="s">
        <v>1744</v>
      </c>
      <c r="I426" s="58">
        <v>299.39</v>
      </c>
      <c r="J426" s="58"/>
      <c r="K426" s="58"/>
      <c r="L426" s="58"/>
      <c r="M426" s="58"/>
      <c r="N426" s="58"/>
      <c r="O426" s="58">
        <v>238.79</v>
      </c>
      <c r="P426" s="58"/>
      <c r="Q426" s="58"/>
      <c r="R426" s="58"/>
      <c r="S426" s="58"/>
      <c r="T426" s="58"/>
      <c r="U426" s="58"/>
      <c r="V426" s="58">
        <v>60.6</v>
      </c>
      <c r="W426" s="58" t="s">
        <v>108</v>
      </c>
      <c r="X426" s="58" t="s">
        <v>109</v>
      </c>
      <c r="Y426" s="58" t="s">
        <v>109</v>
      </c>
      <c r="Z426" s="58" t="s">
        <v>128</v>
      </c>
      <c r="AA426" s="58" t="s">
        <v>128</v>
      </c>
      <c r="AB426" s="58" t="s">
        <v>128</v>
      </c>
      <c r="AC426" s="58">
        <v>236</v>
      </c>
      <c r="AD426" s="58">
        <v>739</v>
      </c>
      <c r="AE426" s="58">
        <v>3169</v>
      </c>
      <c r="AF426" s="58" t="s">
        <v>1745</v>
      </c>
      <c r="AG426" s="58" t="s">
        <v>1750</v>
      </c>
      <c r="AH426" s="175" t="s">
        <v>1751</v>
      </c>
      <c r="AI426" s="43" t="s">
        <v>128</v>
      </c>
      <c r="AJ426" s="43" t="s">
        <v>1329</v>
      </c>
      <c r="AK426" s="43" t="s">
        <v>1752</v>
      </c>
      <c r="AL426" s="193">
        <v>43611</v>
      </c>
      <c r="AO426" s="58" t="s">
        <v>128</v>
      </c>
    </row>
    <row r="427" s="40" customFormat="1" ht="114" customHeight="1" spans="1:41">
      <c r="A427" s="57" t="s">
        <v>1739</v>
      </c>
      <c r="B427" s="58" t="s">
        <v>1753</v>
      </c>
      <c r="C427" s="58" t="s">
        <v>1754</v>
      </c>
      <c r="D427" s="58" t="s">
        <v>133</v>
      </c>
      <c r="E427" s="58" t="s">
        <v>1755</v>
      </c>
      <c r="F427" s="58" t="s">
        <v>126</v>
      </c>
      <c r="G427" s="58" t="s">
        <v>1329</v>
      </c>
      <c r="H427" s="58" t="s">
        <v>1744</v>
      </c>
      <c r="I427" s="58">
        <v>1121</v>
      </c>
      <c r="J427" s="58"/>
      <c r="K427" s="58"/>
      <c r="L427" s="58"/>
      <c r="M427" s="58"/>
      <c r="N427" s="58"/>
      <c r="O427" s="58">
        <v>1121</v>
      </c>
      <c r="P427" s="58"/>
      <c r="Q427" s="58"/>
      <c r="R427" s="58"/>
      <c r="S427" s="58"/>
      <c r="T427" s="58"/>
      <c r="U427" s="58"/>
      <c r="V427" s="58"/>
      <c r="W427" s="58" t="s">
        <v>108</v>
      </c>
      <c r="X427" s="58" t="s">
        <v>109</v>
      </c>
      <c r="Y427" s="58" t="s">
        <v>109</v>
      </c>
      <c r="Z427" s="58" t="s">
        <v>128</v>
      </c>
      <c r="AA427" s="58" t="s">
        <v>128</v>
      </c>
      <c r="AB427" s="58" t="s">
        <v>128</v>
      </c>
      <c r="AC427" s="58">
        <v>904</v>
      </c>
      <c r="AD427" s="58">
        <v>2888</v>
      </c>
      <c r="AE427" s="58">
        <v>18806</v>
      </c>
      <c r="AF427" s="58" t="s">
        <v>1745</v>
      </c>
      <c r="AG427" s="58" t="s">
        <v>1756</v>
      </c>
      <c r="AH427" s="58"/>
      <c r="AI427" s="58"/>
      <c r="AJ427" s="58"/>
      <c r="AK427" s="58"/>
      <c r="AL427" s="58"/>
      <c r="AM427" s="58"/>
      <c r="AN427" s="58"/>
      <c r="AO427" s="58" t="s">
        <v>128</v>
      </c>
    </row>
    <row r="428" s="40" customFormat="1" ht="106" customHeight="1" spans="1:41">
      <c r="A428" s="57" t="s">
        <v>1739</v>
      </c>
      <c r="B428" s="58" t="s">
        <v>1757</v>
      </c>
      <c r="C428" s="58" t="s">
        <v>1758</v>
      </c>
      <c r="D428" s="58" t="s">
        <v>1759</v>
      </c>
      <c r="E428" s="58" t="s">
        <v>1760</v>
      </c>
      <c r="F428" s="58" t="s">
        <v>126</v>
      </c>
      <c r="G428" s="58" t="s">
        <v>1329</v>
      </c>
      <c r="H428" s="58" t="s">
        <v>1744</v>
      </c>
      <c r="I428" s="58">
        <v>1130</v>
      </c>
      <c r="J428" s="58"/>
      <c r="K428" s="58"/>
      <c r="L428" s="58"/>
      <c r="M428" s="58"/>
      <c r="N428" s="58"/>
      <c r="O428" s="58">
        <v>1130</v>
      </c>
      <c r="P428" s="58"/>
      <c r="Q428" s="58"/>
      <c r="R428" s="58"/>
      <c r="S428" s="58"/>
      <c r="T428" s="58"/>
      <c r="U428" s="58"/>
      <c r="V428" s="58"/>
      <c r="W428" s="58" t="s">
        <v>108</v>
      </c>
      <c r="X428" s="58" t="s">
        <v>109</v>
      </c>
      <c r="Y428" s="58" t="s">
        <v>109</v>
      </c>
      <c r="Z428" s="58" t="s">
        <v>128</v>
      </c>
      <c r="AA428" s="58" t="s">
        <v>128</v>
      </c>
      <c r="AB428" s="58" t="s">
        <v>128</v>
      </c>
      <c r="AC428" s="58">
        <v>398</v>
      </c>
      <c r="AD428" s="58">
        <v>1591</v>
      </c>
      <c r="AE428" s="58">
        <v>8000</v>
      </c>
      <c r="AF428" s="58" t="s">
        <v>1745</v>
      </c>
      <c r="AG428" s="58" t="s">
        <v>1761</v>
      </c>
      <c r="AH428" s="58"/>
      <c r="AI428" s="58"/>
      <c r="AJ428" s="58"/>
      <c r="AK428" s="58"/>
      <c r="AL428" s="58"/>
      <c r="AM428" s="58"/>
      <c r="AN428" s="58"/>
      <c r="AO428" s="58" t="s">
        <v>128</v>
      </c>
    </row>
    <row r="429" s="34" customFormat="1" ht="117" customHeight="1" spans="1:41">
      <c r="A429" s="57" t="s">
        <v>1762</v>
      </c>
      <c r="B429" s="58" t="s">
        <v>1763</v>
      </c>
      <c r="C429" s="59" t="s">
        <v>1764</v>
      </c>
      <c r="D429" s="58" t="s">
        <v>1765</v>
      </c>
      <c r="E429" s="58" t="s">
        <v>1766</v>
      </c>
      <c r="F429" s="58" t="s">
        <v>126</v>
      </c>
      <c r="G429" s="58" t="s">
        <v>135</v>
      </c>
      <c r="H429" s="58" t="s">
        <v>1767</v>
      </c>
      <c r="I429" s="190">
        <v>1340</v>
      </c>
      <c r="J429" s="69"/>
      <c r="K429" s="69"/>
      <c r="L429" s="69"/>
      <c r="M429" s="69"/>
      <c r="N429" s="69"/>
      <c r="O429" s="69"/>
      <c r="P429" s="69"/>
      <c r="Q429" s="69"/>
      <c r="R429" s="69"/>
      <c r="S429" s="69">
        <v>270</v>
      </c>
      <c r="T429" s="69"/>
      <c r="U429" s="69"/>
      <c r="V429" s="69">
        <v>1070</v>
      </c>
      <c r="W429" s="69" t="s">
        <v>108</v>
      </c>
      <c r="X429" s="69" t="s">
        <v>109</v>
      </c>
      <c r="Y429" s="69" t="s">
        <v>109</v>
      </c>
      <c r="Z429" s="69" t="s">
        <v>128</v>
      </c>
      <c r="AA429" s="69" t="s">
        <v>128</v>
      </c>
      <c r="AB429" s="69" t="s">
        <v>128</v>
      </c>
      <c r="AC429" s="69">
        <v>1253</v>
      </c>
      <c r="AD429" s="69">
        <v>4382</v>
      </c>
      <c r="AE429" s="69">
        <v>4382</v>
      </c>
      <c r="AF429" s="58" t="s">
        <v>1768</v>
      </c>
      <c r="AG429" s="58" t="s">
        <v>1769</v>
      </c>
      <c r="AH429" s="58" t="s">
        <v>139</v>
      </c>
      <c r="AI429" s="58" t="s">
        <v>128</v>
      </c>
      <c r="AJ429" s="58"/>
      <c r="AK429" s="58"/>
      <c r="AL429" s="58"/>
      <c r="AM429" s="58"/>
      <c r="AN429" s="58"/>
      <c r="AO429" s="58" t="s">
        <v>128</v>
      </c>
    </row>
    <row r="430" s="3" customFormat="1" ht="47" customHeight="1" spans="1:41">
      <c r="A430" s="58" t="s">
        <v>59</v>
      </c>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c r="AA430" s="58"/>
      <c r="AB430" s="58"/>
      <c r="AC430" s="58"/>
      <c r="AD430" s="58"/>
      <c r="AE430" s="58"/>
      <c r="AF430" s="58"/>
      <c r="AG430" s="58"/>
      <c r="AH430" s="58"/>
      <c r="AI430" s="58"/>
      <c r="AJ430" s="58"/>
      <c r="AK430" s="58"/>
      <c r="AL430" s="58"/>
      <c r="AM430" s="58"/>
      <c r="AN430" s="58"/>
      <c r="AO430" s="58"/>
    </row>
    <row r="431" s="3" customFormat="1" ht="48" customHeight="1" spans="1:41">
      <c r="A431" s="56" t="s">
        <v>60</v>
      </c>
      <c r="B431" s="56"/>
      <c r="C431" s="56"/>
      <c r="D431" s="56"/>
      <c r="E431" s="56"/>
      <c r="F431" s="56"/>
      <c r="G431" s="56"/>
      <c r="H431" s="56"/>
      <c r="I431" s="56">
        <f>I432+I433+I434+I437+I441</f>
        <v>6711.0841</v>
      </c>
      <c r="J431" s="56">
        <f t="shared" ref="J431:V431" si="35">J432+J433+J434+J437+J441</f>
        <v>0</v>
      </c>
      <c r="K431" s="56">
        <f>K432+K433+K434+K437+K441</f>
        <v>0</v>
      </c>
      <c r="L431" s="56">
        <f>L432+L433+L434+L437+L441</f>
        <v>0</v>
      </c>
      <c r="M431" s="56">
        <f>M432+M433+M434+M437+M441</f>
        <v>0</v>
      </c>
      <c r="N431" s="56">
        <f>N432+N433+N434+N437+N441</f>
        <v>0</v>
      </c>
      <c r="O431" s="56">
        <f>O432+O433+O434+O437+O441</f>
        <v>6711.0841</v>
      </c>
      <c r="P431" s="56">
        <f>P432+P433+P434+P437+P441</f>
        <v>0</v>
      </c>
      <c r="Q431" s="56">
        <f>Q432+Q433+Q434+Q437+Q441</f>
        <v>0</v>
      </c>
      <c r="R431" s="56">
        <f>R432+R433+R434+R437+R441</f>
        <v>0</v>
      </c>
      <c r="S431" s="56">
        <f>S432+S433+S434+S437+S441</f>
        <v>0</v>
      </c>
      <c r="T431" s="56">
        <f>T432+T433+T434+T437+T441</f>
        <v>0</v>
      </c>
      <c r="U431" s="56">
        <f>U432+U433+U434+U437+U441</f>
        <v>0</v>
      </c>
      <c r="V431" s="56">
        <f>V432+V433+V434+V437+V441</f>
        <v>0</v>
      </c>
      <c r="W431" s="56"/>
      <c r="X431" s="56"/>
      <c r="Y431" s="56"/>
      <c r="Z431" s="56"/>
      <c r="AA431" s="56"/>
      <c r="AB431" s="56"/>
      <c r="AC431" s="56"/>
      <c r="AD431" s="56"/>
      <c r="AE431" s="56"/>
      <c r="AF431" s="56"/>
      <c r="AG431" s="56"/>
      <c r="AH431" s="56"/>
      <c r="AI431" s="56"/>
      <c r="AJ431" s="56"/>
      <c r="AK431" s="56"/>
      <c r="AL431" s="56"/>
      <c r="AM431" s="56"/>
      <c r="AN431" s="56"/>
      <c r="AO431" s="56"/>
    </row>
    <row r="432" ht="140" customHeight="1" spans="1:41">
      <c r="A432" s="57" t="s">
        <v>61</v>
      </c>
      <c r="B432" s="58" t="s">
        <v>1770</v>
      </c>
      <c r="C432" s="58" t="s">
        <v>1771</v>
      </c>
      <c r="D432" s="58" t="s">
        <v>1596</v>
      </c>
      <c r="E432" s="58" t="s">
        <v>1772</v>
      </c>
      <c r="F432" s="58" t="s">
        <v>126</v>
      </c>
      <c r="G432" s="58" t="s">
        <v>1773</v>
      </c>
      <c r="H432" s="58" t="s">
        <v>1774</v>
      </c>
      <c r="I432" s="98">
        <v>2723.51</v>
      </c>
      <c r="J432" s="98"/>
      <c r="K432" s="98"/>
      <c r="L432" s="98"/>
      <c r="M432" s="98"/>
      <c r="N432" s="98"/>
      <c r="O432" s="98">
        <v>2723.51</v>
      </c>
      <c r="P432" s="58"/>
      <c r="Q432" s="58"/>
      <c r="R432" s="58"/>
      <c r="S432" s="58"/>
      <c r="T432" s="58"/>
      <c r="U432" s="58"/>
      <c r="V432" s="58"/>
      <c r="W432" s="58" t="s">
        <v>108</v>
      </c>
      <c r="X432" s="58" t="s">
        <v>109</v>
      </c>
      <c r="Y432" s="58" t="s">
        <v>128</v>
      </c>
      <c r="Z432" s="58" t="s">
        <v>128</v>
      </c>
      <c r="AA432" s="58" t="s">
        <v>128</v>
      </c>
      <c r="AB432" s="58" t="s">
        <v>128</v>
      </c>
      <c r="AC432" s="58">
        <v>2814</v>
      </c>
      <c r="AD432" s="58">
        <v>6733</v>
      </c>
      <c r="AE432" s="58">
        <v>6733</v>
      </c>
      <c r="AF432" s="58" t="s">
        <v>1775</v>
      </c>
      <c r="AG432" s="58" t="s">
        <v>1776</v>
      </c>
      <c r="AH432" s="58" t="s">
        <v>1777</v>
      </c>
      <c r="AI432" s="58" t="s">
        <v>128</v>
      </c>
      <c r="AJ432" s="58"/>
      <c r="AK432" s="58"/>
      <c r="AL432" s="58"/>
      <c r="AM432" s="58"/>
      <c r="AN432" s="58"/>
      <c r="AO432" s="58"/>
    </row>
    <row r="433" ht="140" customHeight="1" spans="1:41">
      <c r="A433" s="57" t="s">
        <v>62</v>
      </c>
      <c r="B433" s="58" t="s">
        <v>1778</v>
      </c>
      <c r="C433" s="58" t="s">
        <v>1779</v>
      </c>
      <c r="D433" s="58" t="s">
        <v>1596</v>
      </c>
      <c r="E433" s="58" t="s">
        <v>1772</v>
      </c>
      <c r="F433" s="58" t="s">
        <v>126</v>
      </c>
      <c r="G433" s="58" t="s">
        <v>1773</v>
      </c>
      <c r="H433" s="58" t="s">
        <v>1774</v>
      </c>
      <c r="I433" s="98">
        <v>1656.5266</v>
      </c>
      <c r="J433" s="98"/>
      <c r="K433" s="98"/>
      <c r="L433" s="98"/>
      <c r="M433" s="98"/>
      <c r="N433" s="98"/>
      <c r="O433" s="98">
        <v>1656.5266</v>
      </c>
      <c r="P433" s="58"/>
      <c r="Q433" s="58"/>
      <c r="R433" s="58"/>
      <c r="S433" s="58"/>
      <c r="T433" s="58"/>
      <c r="U433" s="58"/>
      <c r="V433" s="58"/>
      <c r="W433" s="58" t="s">
        <v>108</v>
      </c>
      <c r="X433" s="58" t="s">
        <v>109</v>
      </c>
      <c r="Y433" s="58" t="s">
        <v>128</v>
      </c>
      <c r="Z433" s="58" t="s">
        <v>128</v>
      </c>
      <c r="AA433" s="58" t="s">
        <v>128</v>
      </c>
      <c r="AB433" s="58" t="s">
        <v>128</v>
      </c>
      <c r="AC433" s="58">
        <v>1973</v>
      </c>
      <c r="AD433" s="58">
        <v>1999</v>
      </c>
      <c r="AE433" s="58">
        <v>2024</v>
      </c>
      <c r="AF433" s="58" t="s">
        <v>1780</v>
      </c>
      <c r="AG433" s="58" t="s">
        <v>1781</v>
      </c>
      <c r="AH433" s="58" t="s">
        <v>1782</v>
      </c>
      <c r="AI433" s="58" t="s">
        <v>128</v>
      </c>
      <c r="AJ433" s="58"/>
      <c r="AK433" s="58"/>
      <c r="AL433" s="58"/>
      <c r="AM433" s="58"/>
      <c r="AN433" s="58"/>
      <c r="AO433" s="58"/>
    </row>
    <row r="434" s="3" customFormat="1" ht="65" customHeight="1" spans="1:41">
      <c r="A434" s="58" t="s">
        <v>63</v>
      </c>
      <c r="B434" s="58"/>
      <c r="C434" s="58"/>
      <c r="D434" s="58"/>
      <c r="E434" s="58"/>
      <c r="F434" s="58"/>
      <c r="G434" s="58"/>
      <c r="H434" s="58"/>
      <c r="I434" s="58">
        <f t="shared" ref="I434:V434" si="36">SUM(I435:I436)</f>
        <v>1062.18</v>
      </c>
      <c r="J434" s="58">
        <f>SUM(J435:J436)</f>
        <v>0</v>
      </c>
      <c r="K434" s="58">
        <f>SUM(K435:K436)</f>
        <v>0</v>
      </c>
      <c r="L434" s="58">
        <f>SUM(L435:L436)</f>
        <v>0</v>
      </c>
      <c r="M434" s="58">
        <f>SUM(M435:M436)</f>
        <v>0</v>
      </c>
      <c r="N434" s="58">
        <f>SUM(N435:N436)</f>
        <v>0</v>
      </c>
      <c r="O434" s="58">
        <f>SUM(O435:O436)</f>
        <v>1062.18</v>
      </c>
      <c r="P434" s="58">
        <f>SUM(P435:P436)</f>
        <v>0</v>
      </c>
      <c r="Q434" s="58">
        <f>SUM(Q435:Q436)</f>
        <v>0</v>
      </c>
      <c r="R434" s="58">
        <f>SUM(R435:R436)</f>
        <v>0</v>
      </c>
      <c r="S434" s="58">
        <f>SUM(S435:S436)</f>
        <v>0</v>
      </c>
      <c r="T434" s="58">
        <f>SUM(T435:T436)</f>
        <v>0</v>
      </c>
      <c r="U434" s="58">
        <f>SUM(U435:U436)</f>
        <v>0</v>
      </c>
      <c r="V434" s="58">
        <f>SUM(V435:V436)</f>
        <v>0</v>
      </c>
      <c r="W434" s="58"/>
      <c r="X434" s="58"/>
      <c r="Y434" s="58"/>
      <c r="Z434" s="58"/>
      <c r="AA434" s="58"/>
      <c r="AB434" s="58"/>
      <c r="AC434" s="58"/>
      <c r="AD434" s="58"/>
      <c r="AE434" s="58"/>
      <c r="AF434" s="58"/>
      <c r="AG434" s="58"/>
      <c r="AH434" s="58"/>
      <c r="AI434" s="58"/>
      <c r="AJ434" s="58"/>
      <c r="AK434" s="58"/>
      <c r="AL434" s="58"/>
      <c r="AM434" s="58"/>
      <c r="AN434" s="58"/>
      <c r="AO434" s="58"/>
    </row>
    <row r="435" ht="84" customHeight="1" spans="1:41">
      <c r="A435" s="67"/>
      <c r="B435" s="58" t="s">
        <v>1783</v>
      </c>
      <c r="C435" s="58" t="s">
        <v>1784</v>
      </c>
      <c r="D435" s="58" t="s">
        <v>1370</v>
      </c>
      <c r="E435" s="58" t="s">
        <v>1371</v>
      </c>
      <c r="F435" s="58" t="s">
        <v>126</v>
      </c>
      <c r="G435" s="58" t="s">
        <v>1380</v>
      </c>
      <c r="H435" s="58" t="s">
        <v>1785</v>
      </c>
      <c r="I435" s="58">
        <v>18.5</v>
      </c>
      <c r="J435" s="58"/>
      <c r="K435" s="58"/>
      <c r="L435" s="58"/>
      <c r="M435" s="58"/>
      <c r="N435" s="58"/>
      <c r="O435" s="58">
        <v>18.5</v>
      </c>
      <c r="P435" s="58"/>
      <c r="Q435" s="58"/>
      <c r="R435" s="58"/>
      <c r="S435" s="58"/>
      <c r="T435" s="58"/>
      <c r="U435" s="58"/>
      <c r="V435" s="58"/>
      <c r="W435" s="58" t="s">
        <v>127</v>
      </c>
      <c r="X435" s="58" t="s">
        <v>109</v>
      </c>
      <c r="Y435" s="58" t="s">
        <v>128</v>
      </c>
      <c r="Z435" s="58" t="s">
        <v>128</v>
      </c>
      <c r="AA435" s="58" t="s">
        <v>128</v>
      </c>
      <c r="AB435" s="58" t="s">
        <v>128</v>
      </c>
      <c r="AC435" s="58">
        <v>2000</v>
      </c>
      <c r="AD435" s="58">
        <v>3700</v>
      </c>
      <c r="AE435" s="58">
        <v>6400</v>
      </c>
      <c r="AF435" s="58" t="s">
        <v>1786</v>
      </c>
      <c r="AG435" s="58" t="s">
        <v>1787</v>
      </c>
      <c r="AH435" s="58" t="s">
        <v>1788</v>
      </c>
      <c r="AI435" s="58"/>
      <c r="AJ435" s="58"/>
      <c r="AK435" s="58"/>
      <c r="AL435" s="58"/>
      <c r="AM435" s="58"/>
      <c r="AN435" s="58"/>
      <c r="AO435" s="58" t="s">
        <v>128</v>
      </c>
    </row>
    <row r="436" ht="69" customHeight="1" spans="1:41">
      <c r="A436" s="67"/>
      <c r="B436" s="58" t="s">
        <v>1789</v>
      </c>
      <c r="C436" s="58" t="s">
        <v>1790</v>
      </c>
      <c r="D436" s="58" t="s">
        <v>1370</v>
      </c>
      <c r="E436" s="58" t="s">
        <v>1371</v>
      </c>
      <c r="F436" s="58" t="s">
        <v>126</v>
      </c>
      <c r="G436" s="58" t="s">
        <v>1380</v>
      </c>
      <c r="H436" s="58" t="s">
        <v>1785</v>
      </c>
      <c r="I436" s="58">
        <v>1043.68</v>
      </c>
      <c r="J436" s="58"/>
      <c r="K436" s="58"/>
      <c r="L436" s="58"/>
      <c r="M436" s="58"/>
      <c r="N436" s="58"/>
      <c r="O436" s="58">
        <v>1043.68</v>
      </c>
      <c r="P436" s="58"/>
      <c r="Q436" s="58"/>
      <c r="R436" s="58"/>
      <c r="S436" s="58"/>
      <c r="T436" s="58"/>
      <c r="U436" s="58"/>
      <c r="V436" s="58"/>
      <c r="W436" s="58" t="s">
        <v>127</v>
      </c>
      <c r="X436" s="58" t="s">
        <v>109</v>
      </c>
      <c r="Y436" s="58" t="s">
        <v>128</v>
      </c>
      <c r="Z436" s="58" t="s">
        <v>128</v>
      </c>
      <c r="AA436" s="58" t="s">
        <v>128</v>
      </c>
      <c r="AB436" s="58" t="s">
        <v>128</v>
      </c>
      <c r="AC436" s="58">
        <v>6249</v>
      </c>
      <c r="AD436" s="58">
        <v>8032</v>
      </c>
      <c r="AE436" s="58">
        <v>18847</v>
      </c>
      <c r="AF436" s="58" t="s">
        <v>1791</v>
      </c>
      <c r="AG436" s="58" t="s">
        <v>1792</v>
      </c>
      <c r="AH436" s="58" t="s">
        <v>1788</v>
      </c>
      <c r="AI436" s="58"/>
      <c r="AJ436" s="58"/>
      <c r="AK436" s="58"/>
      <c r="AL436" s="58"/>
      <c r="AM436" s="58"/>
      <c r="AN436" s="58"/>
      <c r="AO436" s="58" t="s">
        <v>128</v>
      </c>
    </row>
    <row r="437" ht="50" customHeight="1" spans="1:41">
      <c r="A437" s="57" t="s">
        <v>64</v>
      </c>
      <c r="B437" s="58"/>
      <c r="C437" s="58"/>
      <c r="D437" s="58"/>
      <c r="E437" s="58"/>
      <c r="F437" s="58"/>
      <c r="G437" s="58"/>
      <c r="H437" s="58"/>
      <c r="I437" s="98">
        <f>SUM(I438:I440)</f>
        <v>468.8675</v>
      </c>
      <c r="J437" s="98"/>
      <c r="K437" s="98"/>
      <c r="L437" s="98"/>
      <c r="M437" s="98"/>
      <c r="N437" s="98"/>
      <c r="O437" s="98">
        <f>SUM(O438:O440)</f>
        <v>468.8675</v>
      </c>
      <c r="P437" s="58"/>
      <c r="Q437" s="58"/>
      <c r="R437" s="58"/>
      <c r="S437" s="58"/>
      <c r="T437" s="58"/>
      <c r="U437" s="58"/>
      <c r="V437" s="58"/>
      <c r="W437" s="58"/>
      <c r="X437" s="58"/>
      <c r="Y437" s="58"/>
      <c r="Z437" s="58"/>
      <c r="AA437" s="58"/>
      <c r="AB437" s="58"/>
      <c r="AC437" s="58"/>
      <c r="AD437" s="58"/>
      <c r="AE437" s="58"/>
      <c r="AF437" s="58"/>
      <c r="AG437" s="58"/>
      <c r="AH437" s="58"/>
      <c r="AI437" s="58"/>
      <c r="AJ437" s="58"/>
      <c r="AK437" s="58"/>
      <c r="AL437" s="58"/>
      <c r="AM437" s="58"/>
      <c r="AN437" s="58"/>
      <c r="AO437" s="58"/>
    </row>
    <row r="438" ht="78" customHeight="1" spans="1:41">
      <c r="A438" s="125"/>
      <c r="B438" s="58" t="s">
        <v>1793</v>
      </c>
      <c r="C438" s="58" t="s">
        <v>1794</v>
      </c>
      <c r="D438" s="58" t="s">
        <v>1795</v>
      </c>
      <c r="E438" s="58" t="s">
        <v>1796</v>
      </c>
      <c r="F438" s="58" t="s">
        <v>126</v>
      </c>
      <c r="G438" s="58" t="s">
        <v>1773</v>
      </c>
      <c r="H438" s="58" t="s">
        <v>1774</v>
      </c>
      <c r="I438" s="98">
        <v>9.9</v>
      </c>
      <c r="J438" s="98"/>
      <c r="K438" s="98"/>
      <c r="L438" s="98"/>
      <c r="M438" s="98"/>
      <c r="N438" s="98"/>
      <c r="O438" s="98">
        <v>9.9</v>
      </c>
      <c r="P438" s="58"/>
      <c r="Q438" s="58"/>
      <c r="R438" s="58"/>
      <c r="S438" s="58"/>
      <c r="T438" s="58"/>
      <c r="U438" s="58"/>
      <c r="V438" s="58"/>
      <c r="W438" s="58" t="s">
        <v>108</v>
      </c>
      <c r="X438" s="58" t="s">
        <v>109</v>
      </c>
      <c r="Y438" s="58" t="s">
        <v>128</v>
      </c>
      <c r="Z438" s="58" t="s">
        <v>128</v>
      </c>
      <c r="AA438" s="58" t="s">
        <v>128</v>
      </c>
      <c r="AB438" s="58" t="s">
        <v>128</v>
      </c>
      <c r="AC438" s="58">
        <v>99</v>
      </c>
      <c r="AD438" s="58">
        <v>99</v>
      </c>
      <c r="AE438" s="58">
        <v>99</v>
      </c>
      <c r="AF438" s="58" t="s">
        <v>1780</v>
      </c>
      <c r="AG438" s="58" t="s">
        <v>1797</v>
      </c>
      <c r="AH438" s="58" t="s">
        <v>1798</v>
      </c>
      <c r="AI438" s="58" t="s">
        <v>128</v>
      </c>
      <c r="AJ438" s="58"/>
      <c r="AK438" s="58"/>
      <c r="AL438" s="58"/>
      <c r="AM438" s="58"/>
      <c r="AN438" s="58"/>
      <c r="AO438" s="58"/>
    </row>
    <row r="439" ht="130" customHeight="1" spans="1:41">
      <c r="A439" s="125"/>
      <c r="B439" s="67" t="s">
        <v>1799</v>
      </c>
      <c r="C439" s="58" t="s">
        <v>1800</v>
      </c>
      <c r="D439" s="58" t="s">
        <v>1596</v>
      </c>
      <c r="E439" s="58" t="s">
        <v>1504</v>
      </c>
      <c r="F439" s="58" t="s">
        <v>126</v>
      </c>
      <c r="G439" s="58" t="s">
        <v>1773</v>
      </c>
      <c r="H439" s="58" t="s">
        <v>1774</v>
      </c>
      <c r="I439" s="98">
        <v>173.0155</v>
      </c>
      <c r="J439" s="98"/>
      <c r="K439" s="98"/>
      <c r="L439" s="98"/>
      <c r="M439" s="98"/>
      <c r="N439" s="98"/>
      <c r="O439" s="98">
        <f>129.6855+43.33</f>
        <v>173.0155</v>
      </c>
      <c r="P439" s="58"/>
      <c r="Q439" s="58"/>
      <c r="R439" s="58"/>
      <c r="S439" s="58"/>
      <c r="T439" s="58"/>
      <c r="U439" s="58"/>
      <c r="V439" s="58"/>
      <c r="W439" s="58" t="s">
        <v>108</v>
      </c>
      <c r="X439" s="58" t="s">
        <v>109</v>
      </c>
      <c r="Y439" s="58" t="s">
        <v>128</v>
      </c>
      <c r="Z439" s="58" t="s">
        <v>128</v>
      </c>
      <c r="AA439" s="58" t="s">
        <v>128</v>
      </c>
      <c r="AB439" s="58" t="s">
        <v>128</v>
      </c>
      <c r="AC439" s="58">
        <v>1192</v>
      </c>
      <c r="AD439" s="58">
        <v>2727</v>
      </c>
      <c r="AE439" s="58">
        <v>2790</v>
      </c>
      <c r="AF439" s="58" t="s">
        <v>1780</v>
      </c>
      <c r="AG439" s="58" t="s">
        <v>1801</v>
      </c>
      <c r="AH439" s="58" t="s">
        <v>1802</v>
      </c>
      <c r="AI439" s="58" t="s">
        <v>128</v>
      </c>
      <c r="AJ439" s="58"/>
      <c r="AK439" s="58"/>
      <c r="AL439" s="58"/>
      <c r="AM439" s="58"/>
      <c r="AN439" s="58"/>
      <c r="AO439" s="58"/>
    </row>
    <row r="440" customFormat="1" ht="130" customHeight="1" spans="1:41">
      <c r="A440" s="125"/>
      <c r="B440" s="67" t="s">
        <v>1803</v>
      </c>
      <c r="C440" s="58" t="s">
        <v>1804</v>
      </c>
      <c r="D440" s="58" t="s">
        <v>1596</v>
      </c>
      <c r="E440" s="58" t="s">
        <v>1504</v>
      </c>
      <c r="F440" s="58" t="s">
        <v>126</v>
      </c>
      <c r="G440" s="58" t="s">
        <v>1773</v>
      </c>
      <c r="H440" s="58" t="s">
        <v>1774</v>
      </c>
      <c r="I440" s="98">
        <v>285.952</v>
      </c>
      <c r="J440" s="98"/>
      <c r="K440" s="98"/>
      <c r="L440" s="98"/>
      <c r="M440" s="98"/>
      <c r="N440" s="98"/>
      <c r="O440" s="98">
        <f>214.272+71.68</f>
        <v>285.952</v>
      </c>
      <c r="P440" s="58"/>
      <c r="Q440" s="58"/>
      <c r="R440" s="58"/>
      <c r="S440" s="58"/>
      <c r="T440" s="58"/>
      <c r="U440" s="58"/>
      <c r="V440" s="58"/>
      <c r="W440" s="58" t="s">
        <v>108</v>
      </c>
      <c r="X440" s="58" t="s">
        <v>109</v>
      </c>
      <c r="Y440" s="58" t="s">
        <v>128</v>
      </c>
      <c r="Z440" s="58" t="s">
        <v>128</v>
      </c>
      <c r="AA440" s="58" t="s">
        <v>128</v>
      </c>
      <c r="AB440" s="58" t="s">
        <v>128</v>
      </c>
      <c r="AC440" s="58">
        <v>485</v>
      </c>
      <c r="AD440" s="58">
        <v>1441</v>
      </c>
      <c r="AE440" s="58">
        <v>2299</v>
      </c>
      <c r="AF440" s="58" t="s">
        <v>1780</v>
      </c>
      <c r="AG440" s="58" t="s">
        <v>1805</v>
      </c>
      <c r="AH440" s="58" t="s">
        <v>1802</v>
      </c>
      <c r="AI440" s="58" t="s">
        <v>128</v>
      </c>
      <c r="AJ440" s="58"/>
      <c r="AK440" s="58"/>
      <c r="AL440" s="58"/>
      <c r="AM440" s="58"/>
      <c r="AN440" s="58"/>
      <c r="AO440" s="58"/>
    </row>
    <row r="441" ht="118" customHeight="1" spans="1:41">
      <c r="A441" s="57" t="s">
        <v>65</v>
      </c>
      <c r="B441" s="58" t="s">
        <v>1806</v>
      </c>
      <c r="C441" s="58" t="s">
        <v>1807</v>
      </c>
      <c r="D441" s="58" t="s">
        <v>1596</v>
      </c>
      <c r="E441" s="58" t="s">
        <v>1772</v>
      </c>
      <c r="F441" s="58" t="s">
        <v>126</v>
      </c>
      <c r="G441" s="58" t="s">
        <v>1773</v>
      </c>
      <c r="H441" s="58" t="s">
        <v>1774</v>
      </c>
      <c r="I441" s="98">
        <v>800</v>
      </c>
      <c r="J441" s="98"/>
      <c r="K441" s="98"/>
      <c r="L441" s="98"/>
      <c r="M441" s="98"/>
      <c r="N441" s="98"/>
      <c r="O441" s="98">
        <v>800</v>
      </c>
      <c r="P441" s="58"/>
      <c r="Q441" s="58"/>
      <c r="R441" s="58"/>
      <c r="S441" s="58"/>
      <c r="T441" s="58"/>
      <c r="U441" s="58"/>
      <c r="V441" s="58"/>
      <c r="W441" s="58" t="s">
        <v>108</v>
      </c>
      <c r="X441" s="58" t="s">
        <v>109</v>
      </c>
      <c r="Y441" s="58" t="s">
        <v>128</v>
      </c>
      <c r="Z441" s="58" t="s">
        <v>128</v>
      </c>
      <c r="AA441" s="58" t="s">
        <v>128</v>
      </c>
      <c r="AB441" s="58" t="s">
        <v>128</v>
      </c>
      <c r="AC441" s="58">
        <v>950</v>
      </c>
      <c r="AD441" s="58">
        <v>2000</v>
      </c>
      <c r="AE441" s="58">
        <v>6000</v>
      </c>
      <c r="AF441" s="58" t="s">
        <v>1780</v>
      </c>
      <c r="AG441" s="58" t="s">
        <v>1808</v>
      </c>
      <c r="AH441" s="58" t="s">
        <v>1809</v>
      </c>
      <c r="AI441" s="58" t="s">
        <v>128</v>
      </c>
      <c r="AJ441" s="58"/>
      <c r="AK441" s="58"/>
      <c r="AL441" s="58"/>
      <c r="AM441" s="58"/>
      <c r="AN441" s="58"/>
      <c r="AO441" s="58"/>
    </row>
    <row r="442" s="3" customFormat="1" ht="35.15" customHeight="1" spans="1:41">
      <c r="A442" s="56" t="s">
        <v>66</v>
      </c>
      <c r="B442" s="56"/>
      <c r="C442" s="56"/>
      <c r="D442" s="56"/>
      <c r="E442" s="56"/>
      <c r="F442" s="56"/>
      <c r="G442" s="56"/>
      <c r="H442" s="56"/>
      <c r="I442" s="56">
        <f>I443+I559+I560+I561+I562+I580</f>
        <v>20851.7058</v>
      </c>
      <c r="J442" s="56">
        <f t="shared" ref="J442:V442" si="37">J443+J559+J560+J561+J562+J580</f>
        <v>1397.5</v>
      </c>
      <c r="K442" s="56">
        <f>K443+K559+K560+K561+K562+K580</f>
        <v>753</v>
      </c>
      <c r="L442" s="56">
        <f>L443+L559+L560+L561+L562+L580</f>
        <v>594.5</v>
      </c>
      <c r="M442" s="56">
        <f>M443+M559+M560+M561+M562+M580</f>
        <v>50</v>
      </c>
      <c r="N442" s="56">
        <f>N443+N559+N560+N561+N562+N580</f>
        <v>0</v>
      </c>
      <c r="O442" s="56">
        <f>O443+O559+O560+O561+O562+O580</f>
        <v>18024.2058</v>
      </c>
      <c r="P442" s="56">
        <f>P443+P559+P560+P561+P562+P580</f>
        <v>0</v>
      </c>
      <c r="Q442" s="56">
        <f>Q443+Q559+Q560+Q561+Q562+Q580</f>
        <v>0</v>
      </c>
      <c r="R442" s="56">
        <f>R443+R559+R560+R561+R562+R580</f>
        <v>0</v>
      </c>
      <c r="S442" s="56">
        <f>S443+S559+S560+S561+S562+S580</f>
        <v>260</v>
      </c>
      <c r="T442" s="56">
        <f>T443+T559+T560+T561+T562+T580</f>
        <v>0</v>
      </c>
      <c r="U442" s="56">
        <f>U443+U559+U560+U561+U562+U580</f>
        <v>1170</v>
      </c>
      <c r="V442" s="56">
        <f>V443+V559+V560+V561+V562+V580</f>
        <v>0</v>
      </c>
      <c r="W442" s="56"/>
      <c r="X442" s="56"/>
      <c r="Y442" s="56"/>
      <c r="Z442" s="56"/>
      <c r="AA442" s="56"/>
      <c r="AB442" s="56"/>
      <c r="AC442" s="56"/>
      <c r="AD442" s="56"/>
      <c r="AE442" s="56"/>
      <c r="AF442" s="56"/>
      <c r="AG442" s="56"/>
      <c r="AH442" s="56"/>
      <c r="AI442" s="56"/>
      <c r="AJ442" s="56"/>
      <c r="AK442" s="56"/>
      <c r="AL442" s="56"/>
      <c r="AM442" s="56"/>
      <c r="AN442" s="56"/>
      <c r="AO442" s="56"/>
    </row>
    <row r="443" s="3" customFormat="1" ht="63" customHeight="1" spans="1:41">
      <c r="A443" s="57" t="s">
        <v>67</v>
      </c>
      <c r="B443" s="58" t="s">
        <v>110</v>
      </c>
      <c r="C443" s="58"/>
      <c r="D443" s="58"/>
      <c r="E443" s="58"/>
      <c r="F443" s="58"/>
      <c r="G443" s="58"/>
      <c r="H443" s="58"/>
      <c r="I443" s="98">
        <f>SUM(I444:I558)</f>
        <v>11628</v>
      </c>
      <c r="J443" s="98">
        <f t="shared" ref="J443:V443" si="38">SUM(J444:J558)</f>
        <v>365</v>
      </c>
      <c r="K443" s="98">
        <f>SUM(K444:K558)</f>
        <v>190</v>
      </c>
      <c r="L443" s="98">
        <f>SUM(L444:L558)</f>
        <v>175</v>
      </c>
      <c r="M443" s="98">
        <f>SUM(M444:M558)</f>
        <v>0</v>
      </c>
      <c r="N443" s="98">
        <f>SUM(N444:N558)</f>
        <v>0</v>
      </c>
      <c r="O443" s="98">
        <f>SUM(O444:O558)</f>
        <v>11263</v>
      </c>
      <c r="P443" s="98">
        <f>SUM(P444:P558)</f>
        <v>0</v>
      </c>
      <c r="Q443" s="98">
        <f>SUM(Q444:Q558)</f>
        <v>0</v>
      </c>
      <c r="R443" s="98">
        <f>SUM(R444:R558)</f>
        <v>0</v>
      </c>
      <c r="S443" s="98">
        <f>SUM(S444:S558)</f>
        <v>0</v>
      </c>
      <c r="T443" s="98">
        <f>SUM(T444:T558)</f>
        <v>0</v>
      </c>
      <c r="U443" s="98">
        <f>SUM(U444:U558)</f>
        <v>0</v>
      </c>
      <c r="V443" s="98">
        <f>SUM(V444:V558)</f>
        <v>0</v>
      </c>
      <c r="W443" s="58"/>
      <c r="X443" s="58"/>
      <c r="Y443" s="58"/>
      <c r="Z443" s="58"/>
      <c r="AA443" s="58"/>
      <c r="AB443" s="58"/>
      <c r="AC443" s="69" t="e">
        <f>SUM(#REF!)</f>
        <v>#REF!</v>
      </c>
      <c r="AD443" s="69" t="e">
        <f>SUM(#REF!)</f>
        <v>#REF!</v>
      </c>
      <c r="AE443" s="69" t="e">
        <f>SUM(#REF!)</f>
        <v>#REF!</v>
      </c>
      <c r="AF443" s="58"/>
      <c r="AG443" s="58"/>
      <c r="AH443" s="58"/>
      <c r="AI443" s="58"/>
      <c r="AJ443" s="58"/>
      <c r="AK443" s="58"/>
      <c r="AL443" s="58"/>
      <c r="AM443" s="58"/>
      <c r="AN443" s="58"/>
      <c r="AO443" s="58"/>
    </row>
    <row r="444" s="44" customFormat="1" ht="98" customHeight="1" spans="1:41">
      <c r="A444" s="57" t="s">
        <v>1810</v>
      </c>
      <c r="B444" s="57" t="s">
        <v>1811</v>
      </c>
      <c r="C444" s="57" t="s">
        <v>1812</v>
      </c>
      <c r="D444" s="57" t="s">
        <v>461</v>
      </c>
      <c r="E444" s="57" t="s">
        <v>494</v>
      </c>
      <c r="F444" s="57" t="s">
        <v>126</v>
      </c>
      <c r="G444" s="57" t="s">
        <v>1439</v>
      </c>
      <c r="H444" s="57" t="s">
        <v>495</v>
      </c>
      <c r="I444" s="179">
        <v>15.6</v>
      </c>
      <c r="J444" s="179"/>
      <c r="K444" s="179"/>
      <c r="L444" s="179"/>
      <c r="M444" s="179"/>
      <c r="N444" s="179"/>
      <c r="O444" s="179">
        <v>15.6</v>
      </c>
      <c r="P444" s="179"/>
      <c r="Q444" s="179"/>
      <c r="R444" s="179"/>
      <c r="S444" s="179"/>
      <c r="T444" s="179"/>
      <c r="U444" s="57"/>
      <c r="V444" s="57"/>
      <c r="W444" s="57" t="s">
        <v>127</v>
      </c>
      <c r="X444" s="57" t="s">
        <v>109</v>
      </c>
      <c r="Y444" s="57" t="s">
        <v>109</v>
      </c>
      <c r="Z444" s="57" t="s">
        <v>128</v>
      </c>
      <c r="AA444" s="57" t="s">
        <v>128</v>
      </c>
      <c r="AB444" s="57" t="s">
        <v>128</v>
      </c>
      <c r="AC444" s="57">
        <v>124</v>
      </c>
      <c r="AD444" s="57">
        <v>333</v>
      </c>
      <c r="AE444" s="57">
        <v>333</v>
      </c>
      <c r="AF444" s="57" t="s">
        <v>1813</v>
      </c>
      <c r="AG444" s="57" t="s">
        <v>1814</v>
      </c>
      <c r="AH444" s="58" t="s">
        <v>1815</v>
      </c>
      <c r="AI444" s="57"/>
      <c r="AJ444" s="57"/>
      <c r="AK444" s="57"/>
      <c r="AL444" s="57"/>
      <c r="AM444" s="57"/>
      <c r="AN444" s="57"/>
      <c r="AO444" s="57" t="s">
        <v>128</v>
      </c>
    </row>
    <row r="445" s="44" customFormat="1" ht="98" customHeight="1" spans="1:41">
      <c r="A445" s="57" t="s">
        <v>1810</v>
      </c>
      <c r="B445" s="57" t="s">
        <v>1816</v>
      </c>
      <c r="C445" s="57" t="s">
        <v>1817</v>
      </c>
      <c r="D445" s="57" t="s">
        <v>461</v>
      </c>
      <c r="E445" s="57" t="s">
        <v>473</v>
      </c>
      <c r="F445" s="57" t="s">
        <v>126</v>
      </c>
      <c r="G445" s="57" t="s">
        <v>1439</v>
      </c>
      <c r="H445" s="57" t="s">
        <v>474</v>
      </c>
      <c r="I445" s="179">
        <v>10.8</v>
      </c>
      <c r="J445" s="179"/>
      <c r="K445" s="179"/>
      <c r="L445" s="179"/>
      <c r="M445" s="179"/>
      <c r="N445" s="179"/>
      <c r="O445" s="179">
        <v>10.8</v>
      </c>
      <c r="P445" s="179"/>
      <c r="Q445" s="179"/>
      <c r="R445" s="179"/>
      <c r="S445" s="179"/>
      <c r="T445" s="179"/>
      <c r="U445" s="57"/>
      <c r="V445" s="57"/>
      <c r="W445" s="57" t="s">
        <v>127</v>
      </c>
      <c r="X445" s="57" t="s">
        <v>109</v>
      </c>
      <c r="Y445" s="57" t="s">
        <v>109</v>
      </c>
      <c r="Z445" s="57" t="s">
        <v>128</v>
      </c>
      <c r="AA445" s="57" t="s">
        <v>128</v>
      </c>
      <c r="AB445" s="57" t="s">
        <v>128</v>
      </c>
      <c r="AC445" s="57">
        <v>191</v>
      </c>
      <c r="AD445" s="57">
        <v>561</v>
      </c>
      <c r="AE445" s="57">
        <v>561</v>
      </c>
      <c r="AF445" s="57" t="s">
        <v>1813</v>
      </c>
      <c r="AG445" s="57" t="s">
        <v>1818</v>
      </c>
      <c r="AH445" s="58" t="s">
        <v>1815</v>
      </c>
      <c r="AI445" s="57"/>
      <c r="AJ445" s="57"/>
      <c r="AK445" s="57"/>
      <c r="AL445" s="57"/>
      <c r="AM445" s="57"/>
      <c r="AN445" s="57"/>
      <c r="AO445" s="57" t="s">
        <v>128</v>
      </c>
    </row>
    <row r="446" s="44" customFormat="1" ht="98" customHeight="1" spans="1:41">
      <c r="A446" s="57" t="s">
        <v>1810</v>
      </c>
      <c r="B446" s="57" t="s">
        <v>1819</v>
      </c>
      <c r="C446" s="57" t="s">
        <v>1820</v>
      </c>
      <c r="D446" s="57" t="s">
        <v>461</v>
      </c>
      <c r="E446" s="57" t="s">
        <v>499</v>
      </c>
      <c r="F446" s="57" t="s">
        <v>126</v>
      </c>
      <c r="G446" s="57" t="s">
        <v>1439</v>
      </c>
      <c r="H446" s="57" t="s">
        <v>500</v>
      </c>
      <c r="I446" s="179">
        <v>54</v>
      </c>
      <c r="J446" s="179"/>
      <c r="K446" s="179"/>
      <c r="L446" s="179"/>
      <c r="M446" s="179"/>
      <c r="N446" s="179"/>
      <c r="O446" s="179">
        <v>54</v>
      </c>
      <c r="P446" s="179"/>
      <c r="Q446" s="179"/>
      <c r="R446" s="179"/>
      <c r="S446" s="179"/>
      <c r="T446" s="179"/>
      <c r="U446" s="57"/>
      <c r="V446" s="57"/>
      <c r="W446" s="57" t="s">
        <v>127</v>
      </c>
      <c r="X446" s="57" t="s">
        <v>109</v>
      </c>
      <c r="Y446" s="57" t="s">
        <v>109</v>
      </c>
      <c r="Z446" s="57" t="s">
        <v>128</v>
      </c>
      <c r="AA446" s="57" t="s">
        <v>128</v>
      </c>
      <c r="AB446" s="57" t="s">
        <v>128</v>
      </c>
      <c r="AC446" s="57">
        <v>119</v>
      </c>
      <c r="AD446" s="57">
        <v>383</v>
      </c>
      <c r="AE446" s="57">
        <v>383</v>
      </c>
      <c r="AF446" s="57" t="s">
        <v>1813</v>
      </c>
      <c r="AG446" s="57" t="s">
        <v>1821</v>
      </c>
      <c r="AH446" s="58" t="s">
        <v>1815</v>
      </c>
      <c r="AI446" s="57"/>
      <c r="AJ446" s="57"/>
      <c r="AK446" s="57"/>
      <c r="AL446" s="57"/>
      <c r="AM446" s="57"/>
      <c r="AN446" s="57"/>
      <c r="AO446" s="57" t="s">
        <v>128</v>
      </c>
    </row>
    <row r="447" s="44" customFormat="1" ht="98" customHeight="1" spans="1:41">
      <c r="A447" s="57" t="s">
        <v>1810</v>
      </c>
      <c r="B447" s="57" t="s">
        <v>1822</v>
      </c>
      <c r="C447" s="57" t="s">
        <v>1823</v>
      </c>
      <c r="D447" s="57" t="s">
        <v>461</v>
      </c>
      <c r="E447" s="57" t="s">
        <v>499</v>
      </c>
      <c r="F447" s="57" t="s">
        <v>126</v>
      </c>
      <c r="G447" s="57" t="s">
        <v>1439</v>
      </c>
      <c r="H447" s="57" t="s">
        <v>500</v>
      </c>
      <c r="I447" s="179">
        <v>49.2</v>
      </c>
      <c r="J447" s="179"/>
      <c r="K447" s="179"/>
      <c r="L447" s="179"/>
      <c r="M447" s="179"/>
      <c r="N447" s="179"/>
      <c r="O447" s="179">
        <v>49.2</v>
      </c>
      <c r="P447" s="179"/>
      <c r="Q447" s="179"/>
      <c r="R447" s="179"/>
      <c r="S447" s="179"/>
      <c r="T447" s="179"/>
      <c r="U447" s="57"/>
      <c r="V447" s="57"/>
      <c r="W447" s="57" t="s">
        <v>127</v>
      </c>
      <c r="X447" s="57" t="s">
        <v>109</v>
      </c>
      <c r="Y447" s="57" t="s">
        <v>109</v>
      </c>
      <c r="Z447" s="57" t="s">
        <v>128</v>
      </c>
      <c r="AA447" s="57" t="s">
        <v>128</v>
      </c>
      <c r="AB447" s="57" t="s">
        <v>128</v>
      </c>
      <c r="AC447" s="57">
        <v>119</v>
      </c>
      <c r="AD447" s="57">
        <v>383</v>
      </c>
      <c r="AE447" s="57">
        <v>383</v>
      </c>
      <c r="AF447" s="57" t="s">
        <v>1813</v>
      </c>
      <c r="AG447" s="57" t="s">
        <v>1824</v>
      </c>
      <c r="AH447" s="58" t="s">
        <v>1815</v>
      </c>
      <c r="AI447" s="57"/>
      <c r="AJ447" s="57"/>
      <c r="AK447" s="57"/>
      <c r="AL447" s="57"/>
      <c r="AM447" s="57"/>
      <c r="AN447" s="57"/>
      <c r="AO447" s="57" t="s">
        <v>128</v>
      </c>
    </row>
    <row r="448" s="44" customFormat="1" ht="98" customHeight="1" spans="1:41">
      <c r="A448" s="57" t="s">
        <v>1810</v>
      </c>
      <c r="B448" s="57" t="s">
        <v>1825</v>
      </c>
      <c r="C448" s="57" t="s">
        <v>1826</v>
      </c>
      <c r="D448" s="57" t="s">
        <v>461</v>
      </c>
      <c r="E448" s="57" t="s">
        <v>489</v>
      </c>
      <c r="F448" s="57" t="s">
        <v>126</v>
      </c>
      <c r="G448" s="57" t="s">
        <v>1439</v>
      </c>
      <c r="H448" s="57" t="s">
        <v>490</v>
      </c>
      <c r="I448" s="179">
        <v>24</v>
      </c>
      <c r="J448" s="179"/>
      <c r="K448" s="179"/>
      <c r="L448" s="179"/>
      <c r="M448" s="179"/>
      <c r="N448" s="179"/>
      <c r="O448" s="179">
        <v>24</v>
      </c>
      <c r="P448" s="179"/>
      <c r="Q448" s="179"/>
      <c r="R448" s="179"/>
      <c r="S448" s="179"/>
      <c r="T448" s="179"/>
      <c r="U448" s="57"/>
      <c r="V448" s="57"/>
      <c r="W448" s="57" t="s">
        <v>127</v>
      </c>
      <c r="X448" s="57" t="s">
        <v>109</v>
      </c>
      <c r="Y448" s="57" t="s">
        <v>109</v>
      </c>
      <c r="Z448" s="57" t="s">
        <v>128</v>
      </c>
      <c r="AA448" s="57" t="s">
        <v>128</v>
      </c>
      <c r="AB448" s="57" t="s">
        <v>128</v>
      </c>
      <c r="AC448" s="57">
        <v>145</v>
      </c>
      <c r="AD448" s="57">
        <v>450</v>
      </c>
      <c r="AE448" s="57">
        <v>450</v>
      </c>
      <c r="AF448" s="57" t="s">
        <v>1813</v>
      </c>
      <c r="AG448" s="57" t="s">
        <v>1827</v>
      </c>
      <c r="AH448" s="58" t="s">
        <v>1815</v>
      </c>
      <c r="AI448" s="57"/>
      <c r="AJ448" s="57"/>
      <c r="AK448" s="57"/>
      <c r="AL448" s="57"/>
      <c r="AM448" s="57"/>
      <c r="AN448" s="57"/>
      <c r="AO448" s="57" t="s">
        <v>128</v>
      </c>
    </row>
    <row r="449" s="44" customFormat="1" ht="98" customHeight="1" spans="1:41">
      <c r="A449" s="57" t="s">
        <v>1828</v>
      </c>
      <c r="B449" s="57" t="s">
        <v>1829</v>
      </c>
      <c r="C449" s="57" t="s">
        <v>1812</v>
      </c>
      <c r="D449" s="57" t="s">
        <v>133</v>
      </c>
      <c r="E449" s="57" t="s">
        <v>380</v>
      </c>
      <c r="F449" s="57" t="s">
        <v>126</v>
      </c>
      <c r="G449" s="57" t="s">
        <v>1439</v>
      </c>
      <c r="H449" s="57" t="s">
        <v>381</v>
      </c>
      <c r="I449" s="179">
        <v>15.6</v>
      </c>
      <c r="J449" s="179"/>
      <c r="K449" s="179"/>
      <c r="L449" s="179"/>
      <c r="M449" s="179"/>
      <c r="N449" s="179"/>
      <c r="O449" s="179">
        <v>15.6</v>
      </c>
      <c r="P449" s="179"/>
      <c r="Q449" s="179"/>
      <c r="R449" s="179"/>
      <c r="S449" s="179"/>
      <c r="T449" s="179"/>
      <c r="U449" s="57"/>
      <c r="V449" s="57"/>
      <c r="W449" s="57" t="s">
        <v>127</v>
      </c>
      <c r="X449" s="57" t="s">
        <v>109</v>
      </c>
      <c r="Y449" s="57" t="s">
        <v>109</v>
      </c>
      <c r="Z449" s="57" t="s">
        <v>128</v>
      </c>
      <c r="AA449" s="57" t="s">
        <v>128</v>
      </c>
      <c r="AB449" s="57" t="s">
        <v>128</v>
      </c>
      <c r="AC449" s="57">
        <v>102</v>
      </c>
      <c r="AD449" s="57">
        <v>302</v>
      </c>
      <c r="AE449" s="57">
        <v>302</v>
      </c>
      <c r="AF449" s="57" t="s">
        <v>1813</v>
      </c>
      <c r="AG449" s="57" t="s">
        <v>1830</v>
      </c>
      <c r="AH449" s="58" t="s">
        <v>1815</v>
      </c>
      <c r="AI449" s="57"/>
      <c r="AJ449" s="57"/>
      <c r="AK449" s="57"/>
      <c r="AL449" s="57"/>
      <c r="AM449" s="57"/>
      <c r="AN449" s="57"/>
      <c r="AO449" s="57" t="s">
        <v>128</v>
      </c>
    </row>
    <row r="450" s="44" customFormat="1" ht="111" customHeight="1" spans="1:41">
      <c r="A450" s="57" t="s">
        <v>1828</v>
      </c>
      <c r="B450" s="57" t="s">
        <v>1831</v>
      </c>
      <c r="C450" s="57" t="s">
        <v>1832</v>
      </c>
      <c r="D450" s="57" t="s">
        <v>133</v>
      </c>
      <c r="E450" s="57" t="s">
        <v>380</v>
      </c>
      <c r="F450" s="57" t="s">
        <v>126</v>
      </c>
      <c r="G450" s="57" t="s">
        <v>1439</v>
      </c>
      <c r="H450" s="57" t="s">
        <v>381</v>
      </c>
      <c r="I450" s="179">
        <v>7.2</v>
      </c>
      <c r="J450" s="179"/>
      <c r="K450" s="179"/>
      <c r="L450" s="179"/>
      <c r="M450" s="179"/>
      <c r="N450" s="179"/>
      <c r="O450" s="179">
        <v>7.2</v>
      </c>
      <c r="P450" s="179"/>
      <c r="Q450" s="179"/>
      <c r="R450" s="179"/>
      <c r="S450" s="179"/>
      <c r="T450" s="179"/>
      <c r="U450" s="57"/>
      <c r="V450" s="57"/>
      <c r="W450" s="57" t="s">
        <v>127</v>
      </c>
      <c r="X450" s="57" t="s">
        <v>109</v>
      </c>
      <c r="Y450" s="57" t="s">
        <v>109</v>
      </c>
      <c r="Z450" s="57" t="s">
        <v>128</v>
      </c>
      <c r="AA450" s="57" t="s">
        <v>128</v>
      </c>
      <c r="AB450" s="57" t="s">
        <v>128</v>
      </c>
      <c r="AC450" s="57">
        <v>105</v>
      </c>
      <c r="AD450" s="57">
        <v>305</v>
      </c>
      <c r="AE450" s="57">
        <v>305</v>
      </c>
      <c r="AF450" s="57" t="s">
        <v>1813</v>
      </c>
      <c r="AG450" s="57" t="s">
        <v>1833</v>
      </c>
      <c r="AH450" s="58" t="s">
        <v>1815</v>
      </c>
      <c r="AI450" s="57"/>
      <c r="AJ450" s="57"/>
      <c r="AK450" s="57"/>
      <c r="AL450" s="57"/>
      <c r="AM450" s="57"/>
      <c r="AN450" s="57"/>
      <c r="AO450" s="57" t="s">
        <v>128</v>
      </c>
    </row>
    <row r="451" s="44" customFormat="1" ht="113" customHeight="1" spans="1:41">
      <c r="A451" s="57" t="s">
        <v>1834</v>
      </c>
      <c r="B451" s="57" t="s">
        <v>1835</v>
      </c>
      <c r="C451" s="57" t="s">
        <v>1836</v>
      </c>
      <c r="D451" s="57" t="s">
        <v>240</v>
      </c>
      <c r="E451" s="57" t="s">
        <v>241</v>
      </c>
      <c r="F451" s="57" t="s">
        <v>126</v>
      </c>
      <c r="G451" s="57" t="s">
        <v>1439</v>
      </c>
      <c r="H451" s="57" t="s">
        <v>242</v>
      </c>
      <c r="I451" s="179">
        <v>27.6</v>
      </c>
      <c r="J451" s="179"/>
      <c r="K451" s="179"/>
      <c r="L451" s="179"/>
      <c r="M451" s="179"/>
      <c r="N451" s="179"/>
      <c r="O451" s="179">
        <v>27.6</v>
      </c>
      <c r="P451" s="179"/>
      <c r="Q451" s="179"/>
      <c r="R451" s="179"/>
      <c r="S451" s="179"/>
      <c r="T451" s="179"/>
      <c r="U451" s="57"/>
      <c r="V451" s="57"/>
      <c r="W451" s="57" t="s">
        <v>127</v>
      </c>
      <c r="X451" s="57" t="s">
        <v>109</v>
      </c>
      <c r="Y451" s="57" t="s">
        <v>109</v>
      </c>
      <c r="Z451" s="57" t="s">
        <v>128</v>
      </c>
      <c r="AA451" s="57" t="s">
        <v>128</v>
      </c>
      <c r="AB451" s="57" t="s">
        <v>128</v>
      </c>
      <c r="AC451" s="57">
        <v>199</v>
      </c>
      <c r="AD451" s="57">
        <v>543</v>
      </c>
      <c r="AE451" s="57">
        <v>1938</v>
      </c>
      <c r="AF451" s="57" t="s">
        <v>1813</v>
      </c>
      <c r="AG451" s="57" t="s">
        <v>1837</v>
      </c>
      <c r="AH451" s="58" t="s">
        <v>1815</v>
      </c>
      <c r="AI451" s="57"/>
      <c r="AJ451" s="57"/>
      <c r="AK451" s="57"/>
      <c r="AL451" s="57"/>
      <c r="AM451" s="57"/>
      <c r="AN451" s="57"/>
      <c r="AO451" s="57" t="s">
        <v>128</v>
      </c>
    </row>
    <row r="452" s="44" customFormat="1" ht="98" customHeight="1" spans="1:41">
      <c r="A452" s="57" t="s">
        <v>1834</v>
      </c>
      <c r="B452" s="57" t="s">
        <v>1838</v>
      </c>
      <c r="C452" s="57" t="s">
        <v>1839</v>
      </c>
      <c r="D452" s="57" t="s">
        <v>240</v>
      </c>
      <c r="E452" s="57" t="s">
        <v>241</v>
      </c>
      <c r="F452" s="57" t="s">
        <v>126</v>
      </c>
      <c r="G452" s="57" t="s">
        <v>1439</v>
      </c>
      <c r="H452" s="57" t="s">
        <v>242</v>
      </c>
      <c r="I452" s="179">
        <v>60</v>
      </c>
      <c r="J452" s="179"/>
      <c r="K452" s="179"/>
      <c r="L452" s="179"/>
      <c r="M452" s="179"/>
      <c r="N452" s="179"/>
      <c r="O452" s="179">
        <v>60</v>
      </c>
      <c r="P452" s="179"/>
      <c r="Q452" s="179"/>
      <c r="R452" s="179"/>
      <c r="S452" s="179"/>
      <c r="T452" s="179"/>
      <c r="U452" s="57"/>
      <c r="V452" s="57"/>
      <c r="W452" s="57" t="s">
        <v>127</v>
      </c>
      <c r="X452" s="57" t="s">
        <v>109</v>
      </c>
      <c r="Y452" s="57" t="s">
        <v>109</v>
      </c>
      <c r="Z452" s="57" t="s">
        <v>128</v>
      </c>
      <c r="AA452" s="57" t="s">
        <v>128</v>
      </c>
      <c r="AB452" s="57" t="s">
        <v>128</v>
      </c>
      <c r="AC452" s="57">
        <v>199</v>
      </c>
      <c r="AD452" s="57">
        <v>543</v>
      </c>
      <c r="AE452" s="57">
        <v>1938</v>
      </c>
      <c r="AF452" s="57" t="s">
        <v>1813</v>
      </c>
      <c r="AG452" s="57" t="s">
        <v>1840</v>
      </c>
      <c r="AH452" s="58" t="s">
        <v>1815</v>
      </c>
      <c r="AI452" s="57"/>
      <c r="AJ452" s="57"/>
      <c r="AK452" s="57"/>
      <c r="AL452" s="57"/>
      <c r="AM452" s="57"/>
      <c r="AN452" s="57"/>
      <c r="AO452" s="57" t="s">
        <v>128</v>
      </c>
    </row>
    <row r="453" s="45" customFormat="1" ht="85.5" spans="1:41">
      <c r="A453" s="57" t="s">
        <v>1841</v>
      </c>
      <c r="B453" s="57" t="s">
        <v>1842</v>
      </c>
      <c r="C453" s="57" t="s">
        <v>1843</v>
      </c>
      <c r="D453" s="57" t="s">
        <v>551</v>
      </c>
      <c r="E453" s="57" t="s">
        <v>612</v>
      </c>
      <c r="F453" s="57" t="s">
        <v>126</v>
      </c>
      <c r="G453" s="57" t="s">
        <v>1439</v>
      </c>
      <c r="H453" s="57" t="s">
        <v>613</v>
      </c>
      <c r="I453" s="179">
        <v>43.2</v>
      </c>
      <c r="J453" s="179"/>
      <c r="K453" s="179"/>
      <c r="L453" s="179"/>
      <c r="M453" s="179"/>
      <c r="N453" s="179"/>
      <c r="O453" s="179">
        <v>43.2</v>
      </c>
      <c r="P453" s="179"/>
      <c r="Q453" s="179"/>
      <c r="R453" s="179"/>
      <c r="S453" s="179"/>
      <c r="T453" s="179"/>
      <c r="U453" s="57"/>
      <c r="V453" s="57"/>
      <c r="W453" s="57" t="s">
        <v>127</v>
      </c>
      <c r="X453" s="57" t="s">
        <v>109</v>
      </c>
      <c r="Y453" s="57" t="s">
        <v>109</v>
      </c>
      <c r="Z453" s="57" t="s">
        <v>128</v>
      </c>
      <c r="AA453" s="57" t="s">
        <v>128</v>
      </c>
      <c r="AB453" s="57" t="s">
        <v>128</v>
      </c>
      <c r="AC453" s="57">
        <v>41</v>
      </c>
      <c r="AD453" s="57">
        <v>130</v>
      </c>
      <c r="AE453" s="57">
        <v>2070</v>
      </c>
      <c r="AF453" s="57" t="s">
        <v>1813</v>
      </c>
      <c r="AG453" s="57" t="s">
        <v>1844</v>
      </c>
      <c r="AH453" s="58" t="s">
        <v>1815</v>
      </c>
      <c r="AI453" s="57"/>
      <c r="AJ453" s="57"/>
      <c r="AK453" s="57"/>
      <c r="AL453" s="57"/>
      <c r="AM453" s="57"/>
      <c r="AN453" s="57"/>
      <c r="AO453" s="57" t="s">
        <v>128</v>
      </c>
    </row>
    <row r="454" s="45" customFormat="1" ht="61" customHeight="1" spans="1:41">
      <c r="A454" s="57" t="s">
        <v>1841</v>
      </c>
      <c r="B454" s="57" t="s">
        <v>1845</v>
      </c>
      <c r="C454" s="57" t="s">
        <v>1846</v>
      </c>
      <c r="D454" s="57" t="s">
        <v>551</v>
      </c>
      <c r="E454" s="57" t="s">
        <v>576</v>
      </c>
      <c r="F454" s="57" t="s">
        <v>126</v>
      </c>
      <c r="G454" s="57" t="s">
        <v>1439</v>
      </c>
      <c r="H454" s="57" t="s">
        <v>577</v>
      </c>
      <c r="I454" s="179">
        <v>28.8</v>
      </c>
      <c r="J454" s="179"/>
      <c r="K454" s="179"/>
      <c r="L454" s="179"/>
      <c r="M454" s="179"/>
      <c r="N454" s="179"/>
      <c r="O454" s="179">
        <v>28.8</v>
      </c>
      <c r="P454" s="179"/>
      <c r="Q454" s="179"/>
      <c r="R454" s="179"/>
      <c r="S454" s="179"/>
      <c r="T454" s="179"/>
      <c r="U454" s="57"/>
      <c r="V454" s="57"/>
      <c r="W454" s="57" t="s">
        <v>127</v>
      </c>
      <c r="X454" s="57" t="s">
        <v>109</v>
      </c>
      <c r="Y454" s="57" t="s">
        <v>109</v>
      </c>
      <c r="Z454" s="57" t="s">
        <v>128</v>
      </c>
      <c r="AA454" s="57" t="s">
        <v>128</v>
      </c>
      <c r="AB454" s="57" t="s">
        <v>128</v>
      </c>
      <c r="AC454" s="57">
        <v>28</v>
      </c>
      <c r="AD454" s="57">
        <v>76</v>
      </c>
      <c r="AE454" s="57">
        <v>1607</v>
      </c>
      <c r="AF454" s="57" t="s">
        <v>1813</v>
      </c>
      <c r="AG454" s="57" t="s">
        <v>1847</v>
      </c>
      <c r="AH454" s="58" t="s">
        <v>1815</v>
      </c>
      <c r="AI454" s="57"/>
      <c r="AJ454" s="57"/>
      <c r="AK454" s="57"/>
      <c r="AL454" s="57"/>
      <c r="AM454" s="57"/>
      <c r="AN454" s="57"/>
      <c r="AO454" s="57" t="s">
        <v>128</v>
      </c>
    </row>
    <row r="455" s="45" customFormat="1" ht="99.75" spans="1:41">
      <c r="A455" s="57" t="s">
        <v>1841</v>
      </c>
      <c r="B455" s="57" t="s">
        <v>1848</v>
      </c>
      <c r="C455" s="57" t="s">
        <v>1823</v>
      </c>
      <c r="D455" s="57" t="s">
        <v>551</v>
      </c>
      <c r="E455" s="57" t="s">
        <v>576</v>
      </c>
      <c r="F455" s="57" t="s">
        <v>126</v>
      </c>
      <c r="G455" s="57" t="s">
        <v>1439</v>
      </c>
      <c r="H455" s="57" t="s">
        <v>577</v>
      </c>
      <c r="I455" s="179">
        <v>49.2</v>
      </c>
      <c r="J455" s="179"/>
      <c r="K455" s="179"/>
      <c r="L455" s="179"/>
      <c r="M455" s="179"/>
      <c r="N455" s="179"/>
      <c r="O455" s="179">
        <v>49.2</v>
      </c>
      <c r="P455" s="179"/>
      <c r="Q455" s="179"/>
      <c r="R455" s="179"/>
      <c r="S455" s="179"/>
      <c r="T455" s="179"/>
      <c r="U455" s="57"/>
      <c r="V455" s="57"/>
      <c r="W455" s="57" t="s">
        <v>127</v>
      </c>
      <c r="X455" s="57" t="s">
        <v>109</v>
      </c>
      <c r="Y455" s="57" t="s">
        <v>109</v>
      </c>
      <c r="Z455" s="57" t="s">
        <v>128</v>
      </c>
      <c r="AA455" s="57" t="s">
        <v>128</v>
      </c>
      <c r="AB455" s="57" t="s">
        <v>128</v>
      </c>
      <c r="AC455" s="57">
        <v>21</v>
      </c>
      <c r="AD455" s="57">
        <v>56</v>
      </c>
      <c r="AE455" s="57">
        <v>1607</v>
      </c>
      <c r="AF455" s="57" t="s">
        <v>1813</v>
      </c>
      <c r="AG455" s="57" t="s">
        <v>1849</v>
      </c>
      <c r="AH455" s="58" t="s">
        <v>1815</v>
      </c>
      <c r="AI455" s="57"/>
      <c r="AJ455" s="57"/>
      <c r="AK455" s="57"/>
      <c r="AL455" s="57"/>
      <c r="AM455" s="57"/>
      <c r="AN455" s="57"/>
      <c r="AO455" s="57" t="s">
        <v>128</v>
      </c>
    </row>
    <row r="456" s="45" customFormat="1" ht="114" customHeight="1" spans="1:41">
      <c r="A456" s="57" t="s">
        <v>1841</v>
      </c>
      <c r="B456" s="57" t="s">
        <v>1850</v>
      </c>
      <c r="C456" s="57" t="s">
        <v>1823</v>
      </c>
      <c r="D456" s="57" t="s">
        <v>551</v>
      </c>
      <c r="E456" s="57" t="s">
        <v>568</v>
      </c>
      <c r="F456" s="57" t="s">
        <v>126</v>
      </c>
      <c r="G456" s="57" t="s">
        <v>1439</v>
      </c>
      <c r="H456" s="57" t="s">
        <v>569</v>
      </c>
      <c r="I456" s="179">
        <v>49.2</v>
      </c>
      <c r="J456" s="179"/>
      <c r="K456" s="179"/>
      <c r="L456" s="179"/>
      <c r="M456" s="179"/>
      <c r="N456" s="179"/>
      <c r="O456" s="179">
        <v>49.2</v>
      </c>
      <c r="P456" s="179"/>
      <c r="Q456" s="179"/>
      <c r="R456" s="179"/>
      <c r="S456" s="179"/>
      <c r="T456" s="179"/>
      <c r="U456" s="57"/>
      <c r="V456" s="57"/>
      <c r="W456" s="57" t="s">
        <v>127</v>
      </c>
      <c r="X456" s="57" t="s">
        <v>109</v>
      </c>
      <c r="Y456" s="57" t="s">
        <v>109</v>
      </c>
      <c r="Z456" s="57" t="s">
        <v>128</v>
      </c>
      <c r="AA456" s="57" t="s">
        <v>128</v>
      </c>
      <c r="AB456" s="57" t="s">
        <v>128</v>
      </c>
      <c r="AC456" s="57">
        <v>30</v>
      </c>
      <c r="AD456" s="57">
        <v>74</v>
      </c>
      <c r="AE456" s="57">
        <v>2739</v>
      </c>
      <c r="AF456" s="57" t="s">
        <v>1813</v>
      </c>
      <c r="AG456" s="57" t="s">
        <v>1851</v>
      </c>
      <c r="AH456" s="58" t="s">
        <v>1815</v>
      </c>
      <c r="AI456" s="57"/>
      <c r="AJ456" s="57"/>
      <c r="AK456" s="57"/>
      <c r="AL456" s="57"/>
      <c r="AM456" s="57"/>
      <c r="AN456" s="57"/>
      <c r="AO456" s="57" t="s">
        <v>128</v>
      </c>
    </row>
    <row r="457" s="45" customFormat="1" ht="114" customHeight="1" spans="1:41">
      <c r="A457" s="57" t="s">
        <v>1841</v>
      </c>
      <c r="B457" s="57" t="s">
        <v>1852</v>
      </c>
      <c r="C457" s="57" t="s">
        <v>1853</v>
      </c>
      <c r="D457" s="57" t="s">
        <v>551</v>
      </c>
      <c r="E457" s="57" t="s">
        <v>568</v>
      </c>
      <c r="F457" s="57" t="s">
        <v>126</v>
      </c>
      <c r="G457" s="57" t="s">
        <v>1439</v>
      </c>
      <c r="H457" s="57" t="s">
        <v>569</v>
      </c>
      <c r="I457" s="179">
        <v>56.4</v>
      </c>
      <c r="J457" s="179"/>
      <c r="K457" s="179"/>
      <c r="L457" s="179"/>
      <c r="M457" s="179"/>
      <c r="N457" s="179"/>
      <c r="O457" s="179">
        <v>56.4</v>
      </c>
      <c r="P457" s="179"/>
      <c r="Q457" s="179"/>
      <c r="R457" s="179"/>
      <c r="S457" s="179"/>
      <c r="T457" s="179"/>
      <c r="U457" s="57"/>
      <c r="V457" s="57"/>
      <c r="W457" s="57" t="s">
        <v>127</v>
      </c>
      <c r="X457" s="57" t="s">
        <v>109</v>
      </c>
      <c r="Y457" s="57" t="s">
        <v>109</v>
      </c>
      <c r="Z457" s="57" t="s">
        <v>128</v>
      </c>
      <c r="AA457" s="57" t="s">
        <v>128</v>
      </c>
      <c r="AB457" s="57" t="s">
        <v>128</v>
      </c>
      <c r="AC457" s="57">
        <v>35</v>
      </c>
      <c r="AD457" s="57">
        <v>85</v>
      </c>
      <c r="AE457" s="57">
        <v>2739</v>
      </c>
      <c r="AF457" s="57" t="s">
        <v>1813</v>
      </c>
      <c r="AG457" s="57" t="s">
        <v>1854</v>
      </c>
      <c r="AH457" s="58" t="s">
        <v>1815</v>
      </c>
      <c r="AI457" s="57"/>
      <c r="AJ457" s="57"/>
      <c r="AK457" s="57"/>
      <c r="AL457" s="57"/>
      <c r="AM457" s="57"/>
      <c r="AN457" s="57"/>
      <c r="AO457" s="57" t="s">
        <v>128</v>
      </c>
    </row>
    <row r="458" s="45" customFormat="1" ht="114" customHeight="1" spans="1:41">
      <c r="A458" s="57" t="s">
        <v>1841</v>
      </c>
      <c r="B458" s="57" t="s">
        <v>1855</v>
      </c>
      <c r="C458" s="57" t="s">
        <v>1856</v>
      </c>
      <c r="D458" s="57" t="s">
        <v>551</v>
      </c>
      <c r="E458" s="57" t="s">
        <v>558</v>
      </c>
      <c r="F458" s="57" t="s">
        <v>126</v>
      </c>
      <c r="G458" s="57" t="s">
        <v>1439</v>
      </c>
      <c r="H458" s="57" t="s">
        <v>559</v>
      </c>
      <c r="I458" s="179">
        <v>40.8</v>
      </c>
      <c r="J458" s="179"/>
      <c r="K458" s="179"/>
      <c r="L458" s="179"/>
      <c r="M458" s="179"/>
      <c r="N458" s="179"/>
      <c r="O458" s="179">
        <v>40.8</v>
      </c>
      <c r="P458" s="179"/>
      <c r="Q458" s="179"/>
      <c r="R458" s="179"/>
      <c r="S458" s="179"/>
      <c r="T458" s="179"/>
      <c r="U458" s="57"/>
      <c r="V458" s="57"/>
      <c r="W458" s="57" t="s">
        <v>127</v>
      </c>
      <c r="X458" s="57" t="s">
        <v>109</v>
      </c>
      <c r="Y458" s="57" t="s">
        <v>109</v>
      </c>
      <c r="Z458" s="57" t="s">
        <v>128</v>
      </c>
      <c r="AA458" s="57" t="s">
        <v>128</v>
      </c>
      <c r="AB458" s="57" t="s">
        <v>128</v>
      </c>
      <c r="AC458" s="57">
        <v>24</v>
      </c>
      <c r="AD458" s="57">
        <v>73</v>
      </c>
      <c r="AE458" s="57">
        <v>2739</v>
      </c>
      <c r="AF458" s="57" t="s">
        <v>1813</v>
      </c>
      <c r="AG458" s="57" t="s">
        <v>1857</v>
      </c>
      <c r="AH458" s="58" t="s">
        <v>1815</v>
      </c>
      <c r="AI458" s="57"/>
      <c r="AJ458" s="57"/>
      <c r="AK458" s="57"/>
      <c r="AL458" s="57"/>
      <c r="AM458" s="57"/>
      <c r="AN458" s="57"/>
      <c r="AO458" s="57" t="s">
        <v>128</v>
      </c>
    </row>
    <row r="459" s="45" customFormat="1" ht="114" customHeight="1" spans="1:41">
      <c r="A459" s="57" t="s">
        <v>1841</v>
      </c>
      <c r="B459" s="57" t="s">
        <v>1858</v>
      </c>
      <c r="C459" s="57" t="s">
        <v>1826</v>
      </c>
      <c r="D459" s="57" t="s">
        <v>551</v>
      </c>
      <c r="E459" s="57" t="s">
        <v>558</v>
      </c>
      <c r="F459" s="57" t="s">
        <v>126</v>
      </c>
      <c r="G459" s="57" t="s">
        <v>1439</v>
      </c>
      <c r="H459" s="57" t="s">
        <v>559</v>
      </c>
      <c r="I459" s="179">
        <v>24</v>
      </c>
      <c r="J459" s="179"/>
      <c r="K459" s="179"/>
      <c r="L459" s="179"/>
      <c r="M459" s="179"/>
      <c r="N459" s="179"/>
      <c r="O459" s="179">
        <v>24</v>
      </c>
      <c r="P459" s="179"/>
      <c r="Q459" s="179"/>
      <c r="R459" s="179"/>
      <c r="S459" s="179"/>
      <c r="T459" s="179"/>
      <c r="U459" s="57"/>
      <c r="V459" s="57"/>
      <c r="W459" s="57" t="s">
        <v>127</v>
      </c>
      <c r="X459" s="57" t="s">
        <v>109</v>
      </c>
      <c r="Y459" s="57" t="s">
        <v>109</v>
      </c>
      <c r="Z459" s="57" t="s">
        <v>128</v>
      </c>
      <c r="AA459" s="57" t="s">
        <v>128</v>
      </c>
      <c r="AB459" s="57" t="s">
        <v>128</v>
      </c>
      <c r="AC459" s="57">
        <v>36</v>
      </c>
      <c r="AD459" s="57">
        <v>106</v>
      </c>
      <c r="AE459" s="57">
        <v>1630</v>
      </c>
      <c r="AF459" s="57" t="s">
        <v>1813</v>
      </c>
      <c r="AG459" s="57" t="s">
        <v>1859</v>
      </c>
      <c r="AH459" s="58" t="s">
        <v>1815</v>
      </c>
      <c r="AI459" s="57"/>
      <c r="AJ459" s="57"/>
      <c r="AK459" s="57"/>
      <c r="AL459" s="57"/>
      <c r="AM459" s="57"/>
      <c r="AN459" s="57"/>
      <c r="AO459" s="57" t="s">
        <v>128</v>
      </c>
    </row>
    <row r="460" s="45" customFormat="1" ht="114" customHeight="1" spans="1:41">
      <c r="A460" s="57" t="s">
        <v>1841</v>
      </c>
      <c r="B460" s="57" t="s">
        <v>1860</v>
      </c>
      <c r="C460" s="57" t="s">
        <v>1861</v>
      </c>
      <c r="D460" s="57" t="s">
        <v>551</v>
      </c>
      <c r="E460" s="57" t="s">
        <v>558</v>
      </c>
      <c r="F460" s="57" t="s">
        <v>126</v>
      </c>
      <c r="G460" s="57" t="s">
        <v>1439</v>
      </c>
      <c r="H460" s="57" t="s">
        <v>559</v>
      </c>
      <c r="I460" s="179">
        <v>32.8</v>
      </c>
      <c r="J460" s="179"/>
      <c r="K460" s="179"/>
      <c r="L460" s="179"/>
      <c r="M460" s="179"/>
      <c r="N460" s="179"/>
      <c r="O460" s="179">
        <v>32.8</v>
      </c>
      <c r="P460" s="179"/>
      <c r="Q460" s="179"/>
      <c r="R460" s="179"/>
      <c r="S460" s="179"/>
      <c r="T460" s="179"/>
      <c r="U460" s="57"/>
      <c r="V460" s="57"/>
      <c r="W460" s="57" t="s">
        <v>127</v>
      </c>
      <c r="X460" s="57" t="s">
        <v>109</v>
      </c>
      <c r="Y460" s="57" t="s">
        <v>109</v>
      </c>
      <c r="Z460" s="57" t="s">
        <v>128</v>
      </c>
      <c r="AA460" s="57" t="s">
        <v>128</v>
      </c>
      <c r="AB460" s="57" t="s">
        <v>128</v>
      </c>
      <c r="AC460" s="57">
        <v>40</v>
      </c>
      <c r="AD460" s="57">
        <v>99</v>
      </c>
      <c r="AE460" s="57">
        <v>1630</v>
      </c>
      <c r="AF460" s="57" t="s">
        <v>1813</v>
      </c>
      <c r="AG460" s="57" t="s">
        <v>1862</v>
      </c>
      <c r="AH460" s="58" t="s">
        <v>1815</v>
      </c>
      <c r="AI460" s="57"/>
      <c r="AJ460" s="57"/>
      <c r="AK460" s="57"/>
      <c r="AL460" s="57"/>
      <c r="AM460" s="57"/>
      <c r="AN460" s="57"/>
      <c r="AO460" s="57" t="s">
        <v>128</v>
      </c>
    </row>
    <row r="461" s="45" customFormat="1" ht="114" customHeight="1" spans="1:41">
      <c r="A461" s="57" t="s">
        <v>1841</v>
      </c>
      <c r="B461" s="57" t="s">
        <v>1863</v>
      </c>
      <c r="C461" s="57" t="s">
        <v>1817</v>
      </c>
      <c r="D461" s="57" t="s">
        <v>551</v>
      </c>
      <c r="E461" s="57" t="s">
        <v>576</v>
      </c>
      <c r="F461" s="57" t="s">
        <v>126</v>
      </c>
      <c r="G461" s="57" t="s">
        <v>1439</v>
      </c>
      <c r="H461" s="57" t="s">
        <v>577</v>
      </c>
      <c r="I461" s="179">
        <v>11</v>
      </c>
      <c r="J461" s="179"/>
      <c r="K461" s="179"/>
      <c r="L461" s="179"/>
      <c r="M461" s="179"/>
      <c r="N461" s="179"/>
      <c r="O461" s="179">
        <v>11</v>
      </c>
      <c r="P461" s="179"/>
      <c r="Q461" s="179"/>
      <c r="R461" s="179"/>
      <c r="S461" s="179"/>
      <c r="T461" s="179"/>
      <c r="U461" s="57"/>
      <c r="V461" s="57"/>
      <c r="W461" s="57" t="s">
        <v>127</v>
      </c>
      <c r="X461" s="57" t="s">
        <v>109</v>
      </c>
      <c r="Y461" s="57" t="s">
        <v>109</v>
      </c>
      <c r="Z461" s="57" t="s">
        <v>128</v>
      </c>
      <c r="AA461" s="57" t="s">
        <v>128</v>
      </c>
      <c r="AB461" s="57" t="s">
        <v>128</v>
      </c>
      <c r="AC461" s="57">
        <v>38</v>
      </c>
      <c r="AD461" s="57">
        <v>112</v>
      </c>
      <c r="AE461" s="57">
        <v>1607</v>
      </c>
      <c r="AF461" s="57" t="s">
        <v>1813</v>
      </c>
      <c r="AG461" s="57" t="s">
        <v>1864</v>
      </c>
      <c r="AH461" s="58" t="s">
        <v>1815</v>
      </c>
      <c r="AI461" s="57"/>
      <c r="AJ461" s="57"/>
      <c r="AK461" s="57"/>
      <c r="AL461" s="57"/>
      <c r="AM461" s="57"/>
      <c r="AN461" s="57"/>
      <c r="AO461" s="57" t="s">
        <v>128</v>
      </c>
    </row>
    <row r="462" s="44" customFormat="1" ht="114" customHeight="1" spans="1:41">
      <c r="A462" s="57" t="s">
        <v>1865</v>
      </c>
      <c r="B462" s="57" t="s">
        <v>1866</v>
      </c>
      <c r="C462" s="57" t="s">
        <v>1867</v>
      </c>
      <c r="D462" s="57" t="s">
        <v>182</v>
      </c>
      <c r="E462" s="57" t="s">
        <v>203</v>
      </c>
      <c r="F462" s="57">
        <v>2019</v>
      </c>
      <c r="G462" s="57" t="s">
        <v>1439</v>
      </c>
      <c r="H462" s="57" t="s">
        <v>204</v>
      </c>
      <c r="I462" s="179">
        <v>45.6</v>
      </c>
      <c r="J462" s="179"/>
      <c r="K462" s="179"/>
      <c r="L462" s="179"/>
      <c r="M462" s="179"/>
      <c r="N462" s="179"/>
      <c r="O462" s="179">
        <v>45.6</v>
      </c>
      <c r="P462" s="179"/>
      <c r="Q462" s="179"/>
      <c r="R462" s="179"/>
      <c r="S462" s="179"/>
      <c r="T462" s="179"/>
      <c r="U462" s="57"/>
      <c r="V462" s="57"/>
      <c r="W462" s="57" t="s">
        <v>127</v>
      </c>
      <c r="X462" s="57" t="s">
        <v>109</v>
      </c>
      <c r="Y462" s="57" t="s">
        <v>109</v>
      </c>
      <c r="Z462" s="57" t="s">
        <v>128</v>
      </c>
      <c r="AA462" s="57" t="s">
        <v>128</v>
      </c>
      <c r="AB462" s="57" t="s">
        <v>128</v>
      </c>
      <c r="AC462" s="57">
        <v>179</v>
      </c>
      <c r="AD462" s="57">
        <v>543</v>
      </c>
      <c r="AE462" s="57">
        <v>1298</v>
      </c>
      <c r="AF462" s="57" t="s">
        <v>1813</v>
      </c>
      <c r="AG462" s="57" t="s">
        <v>1868</v>
      </c>
      <c r="AH462" s="58" t="s">
        <v>1815</v>
      </c>
      <c r="AI462" s="57"/>
      <c r="AJ462" s="57"/>
      <c r="AK462" s="57"/>
      <c r="AL462" s="57"/>
      <c r="AM462" s="57"/>
      <c r="AN462" s="57"/>
      <c r="AO462" s="57" t="s">
        <v>128</v>
      </c>
    </row>
    <row r="463" s="44" customFormat="1" ht="114" customHeight="1" spans="1:41">
      <c r="A463" s="57" t="s">
        <v>1865</v>
      </c>
      <c r="B463" s="57" t="s">
        <v>1869</v>
      </c>
      <c r="C463" s="57" t="s">
        <v>1812</v>
      </c>
      <c r="D463" s="57" t="s">
        <v>182</v>
      </c>
      <c r="E463" s="57" t="s">
        <v>203</v>
      </c>
      <c r="F463" s="57">
        <v>2019</v>
      </c>
      <c r="G463" s="57" t="s">
        <v>1439</v>
      </c>
      <c r="H463" s="57" t="s">
        <v>204</v>
      </c>
      <c r="I463" s="179">
        <v>15.6</v>
      </c>
      <c r="J463" s="179"/>
      <c r="K463" s="179"/>
      <c r="L463" s="179"/>
      <c r="M463" s="179"/>
      <c r="N463" s="179"/>
      <c r="O463" s="179">
        <v>15.6</v>
      </c>
      <c r="P463" s="179"/>
      <c r="Q463" s="179"/>
      <c r="R463" s="179"/>
      <c r="S463" s="179"/>
      <c r="T463" s="179"/>
      <c r="U463" s="57"/>
      <c r="V463" s="57"/>
      <c r="W463" s="57" t="s">
        <v>127</v>
      </c>
      <c r="X463" s="57" t="s">
        <v>109</v>
      </c>
      <c r="Y463" s="57" t="s">
        <v>109</v>
      </c>
      <c r="Z463" s="57" t="s">
        <v>128</v>
      </c>
      <c r="AA463" s="57" t="s">
        <v>128</v>
      </c>
      <c r="AB463" s="57" t="s">
        <v>128</v>
      </c>
      <c r="AC463" s="57">
        <v>179</v>
      </c>
      <c r="AD463" s="57">
        <v>543</v>
      </c>
      <c r="AE463" s="57">
        <v>1298</v>
      </c>
      <c r="AF463" s="57" t="s">
        <v>1813</v>
      </c>
      <c r="AG463" s="57" t="s">
        <v>1870</v>
      </c>
      <c r="AH463" s="58" t="s">
        <v>1815</v>
      </c>
      <c r="AI463" s="57"/>
      <c r="AJ463" s="57"/>
      <c r="AK463" s="57"/>
      <c r="AL463" s="57"/>
      <c r="AM463" s="57"/>
      <c r="AN463" s="57"/>
      <c r="AO463" s="57" t="s">
        <v>128</v>
      </c>
    </row>
    <row r="464" s="44" customFormat="1" ht="114" customHeight="1" spans="1:41">
      <c r="A464" s="57" t="s">
        <v>1865</v>
      </c>
      <c r="B464" s="57" t="s">
        <v>1871</v>
      </c>
      <c r="C464" s="57" t="s">
        <v>1872</v>
      </c>
      <c r="D464" s="57" t="s">
        <v>182</v>
      </c>
      <c r="E464" s="57" t="s">
        <v>203</v>
      </c>
      <c r="F464" s="57">
        <v>2019</v>
      </c>
      <c r="G464" s="57" t="s">
        <v>1439</v>
      </c>
      <c r="H464" s="57" t="s">
        <v>204</v>
      </c>
      <c r="I464" s="179">
        <v>51.6</v>
      </c>
      <c r="J464" s="179"/>
      <c r="K464" s="179"/>
      <c r="L464" s="179"/>
      <c r="M464" s="179"/>
      <c r="N464" s="179"/>
      <c r="O464" s="179">
        <v>51.6</v>
      </c>
      <c r="P464" s="179"/>
      <c r="Q464" s="179"/>
      <c r="R464" s="179"/>
      <c r="S464" s="179"/>
      <c r="T464" s="179"/>
      <c r="U464" s="57"/>
      <c r="V464" s="57"/>
      <c r="W464" s="57" t="s">
        <v>127</v>
      </c>
      <c r="X464" s="57" t="s">
        <v>109</v>
      </c>
      <c r="Y464" s="57" t="s">
        <v>109</v>
      </c>
      <c r="Z464" s="57" t="s">
        <v>128</v>
      </c>
      <c r="AA464" s="57" t="s">
        <v>128</v>
      </c>
      <c r="AB464" s="57" t="s">
        <v>128</v>
      </c>
      <c r="AC464" s="57">
        <v>179</v>
      </c>
      <c r="AD464" s="57">
        <v>543</v>
      </c>
      <c r="AE464" s="57">
        <v>1298</v>
      </c>
      <c r="AF464" s="57" t="s">
        <v>1813</v>
      </c>
      <c r="AG464" s="57" t="s">
        <v>1873</v>
      </c>
      <c r="AH464" s="58" t="s">
        <v>1815</v>
      </c>
      <c r="AI464" s="57"/>
      <c r="AJ464" s="57"/>
      <c r="AK464" s="57"/>
      <c r="AL464" s="57"/>
      <c r="AM464" s="57"/>
      <c r="AN464" s="57"/>
      <c r="AO464" s="57" t="s">
        <v>128</v>
      </c>
    </row>
    <row r="465" s="44" customFormat="1" ht="114" customHeight="1" spans="1:41">
      <c r="A465" s="57" t="s">
        <v>1865</v>
      </c>
      <c r="B465" s="57" t="s">
        <v>1874</v>
      </c>
      <c r="C465" s="57" t="s">
        <v>1875</v>
      </c>
      <c r="D465" s="57" t="s">
        <v>182</v>
      </c>
      <c r="E465" s="57" t="s">
        <v>199</v>
      </c>
      <c r="F465" s="57">
        <v>2019</v>
      </c>
      <c r="G465" s="57" t="s">
        <v>1439</v>
      </c>
      <c r="H465" s="57" t="s">
        <v>200</v>
      </c>
      <c r="I465" s="179">
        <v>80.4</v>
      </c>
      <c r="J465" s="179"/>
      <c r="K465" s="179"/>
      <c r="L465" s="179"/>
      <c r="M465" s="179"/>
      <c r="N465" s="179"/>
      <c r="O465" s="179">
        <v>80.4</v>
      </c>
      <c r="P465" s="179"/>
      <c r="Q465" s="179"/>
      <c r="R465" s="179"/>
      <c r="S465" s="179"/>
      <c r="T465" s="179"/>
      <c r="U465" s="57"/>
      <c r="V465" s="57"/>
      <c r="W465" s="57" t="s">
        <v>127</v>
      </c>
      <c r="X465" s="57" t="s">
        <v>109</v>
      </c>
      <c r="Y465" s="57" t="s">
        <v>109</v>
      </c>
      <c r="Z465" s="57" t="s">
        <v>128</v>
      </c>
      <c r="AA465" s="57" t="s">
        <v>128</v>
      </c>
      <c r="AB465" s="57" t="s">
        <v>128</v>
      </c>
      <c r="AC465" s="57">
        <v>173</v>
      </c>
      <c r="AD465" s="57">
        <v>490</v>
      </c>
      <c r="AE465" s="57">
        <v>1222</v>
      </c>
      <c r="AF465" s="57" t="s">
        <v>1813</v>
      </c>
      <c r="AG465" s="57" t="s">
        <v>1876</v>
      </c>
      <c r="AH465" s="58" t="s">
        <v>1815</v>
      </c>
      <c r="AI465" s="57"/>
      <c r="AJ465" s="57"/>
      <c r="AK465" s="57"/>
      <c r="AL465" s="57"/>
      <c r="AM465" s="57"/>
      <c r="AN465" s="57"/>
      <c r="AO465" s="57" t="s">
        <v>128</v>
      </c>
    </row>
    <row r="466" s="44" customFormat="1" ht="114" customHeight="1" spans="1:41">
      <c r="A466" s="57" t="s">
        <v>1865</v>
      </c>
      <c r="B466" s="57" t="s">
        <v>1877</v>
      </c>
      <c r="C466" s="57" t="s">
        <v>1878</v>
      </c>
      <c r="D466" s="57" t="s">
        <v>182</v>
      </c>
      <c r="E466" s="57" t="s">
        <v>199</v>
      </c>
      <c r="F466" s="57">
        <v>2019</v>
      </c>
      <c r="G466" s="57" t="s">
        <v>1439</v>
      </c>
      <c r="H466" s="57" t="s">
        <v>200</v>
      </c>
      <c r="I466" s="179">
        <v>64.8</v>
      </c>
      <c r="J466" s="179"/>
      <c r="K466" s="179"/>
      <c r="L466" s="179"/>
      <c r="M466" s="179"/>
      <c r="N466" s="179"/>
      <c r="O466" s="179">
        <v>64.8</v>
      </c>
      <c r="P466" s="179"/>
      <c r="Q466" s="179"/>
      <c r="R466" s="179"/>
      <c r="S466" s="179"/>
      <c r="T466" s="179"/>
      <c r="U466" s="57"/>
      <c r="V466" s="57"/>
      <c r="W466" s="57" t="s">
        <v>127</v>
      </c>
      <c r="X466" s="57" t="s">
        <v>109</v>
      </c>
      <c r="Y466" s="57" t="s">
        <v>109</v>
      </c>
      <c r="Z466" s="57" t="s">
        <v>128</v>
      </c>
      <c r="AA466" s="57" t="s">
        <v>128</v>
      </c>
      <c r="AB466" s="57" t="s">
        <v>128</v>
      </c>
      <c r="AC466" s="57">
        <v>173</v>
      </c>
      <c r="AD466" s="57">
        <v>490</v>
      </c>
      <c r="AE466" s="57">
        <v>1222</v>
      </c>
      <c r="AF466" s="57" t="s">
        <v>1813</v>
      </c>
      <c r="AG466" s="57" t="s">
        <v>1879</v>
      </c>
      <c r="AH466" s="58" t="s">
        <v>1815</v>
      </c>
      <c r="AI466" s="57"/>
      <c r="AJ466" s="57"/>
      <c r="AK466" s="57"/>
      <c r="AL466" s="57"/>
      <c r="AM466" s="57"/>
      <c r="AN466" s="57"/>
      <c r="AO466" s="57" t="s">
        <v>128</v>
      </c>
    </row>
    <row r="467" s="44" customFormat="1" ht="114" customHeight="1" spans="1:41">
      <c r="A467" s="57" t="s">
        <v>1865</v>
      </c>
      <c r="B467" s="57" t="s">
        <v>1880</v>
      </c>
      <c r="C467" s="57" t="s">
        <v>1881</v>
      </c>
      <c r="D467" s="57" t="s">
        <v>182</v>
      </c>
      <c r="E467" s="57" t="s">
        <v>199</v>
      </c>
      <c r="F467" s="57">
        <v>2019</v>
      </c>
      <c r="G467" s="57" t="s">
        <v>1439</v>
      </c>
      <c r="H467" s="57" t="s">
        <v>200</v>
      </c>
      <c r="I467" s="179">
        <v>19.2</v>
      </c>
      <c r="J467" s="179"/>
      <c r="K467" s="179"/>
      <c r="L467" s="179"/>
      <c r="M467" s="179"/>
      <c r="N467" s="179"/>
      <c r="O467" s="179">
        <v>19.2</v>
      </c>
      <c r="P467" s="179"/>
      <c r="Q467" s="179"/>
      <c r="R467" s="179"/>
      <c r="S467" s="179"/>
      <c r="T467" s="179"/>
      <c r="U467" s="57"/>
      <c r="V467" s="57"/>
      <c r="W467" s="57" t="s">
        <v>127</v>
      </c>
      <c r="X467" s="57" t="s">
        <v>109</v>
      </c>
      <c r="Y467" s="57" t="s">
        <v>109</v>
      </c>
      <c r="Z467" s="57" t="s">
        <v>128</v>
      </c>
      <c r="AA467" s="57" t="s">
        <v>128</v>
      </c>
      <c r="AB467" s="57" t="s">
        <v>128</v>
      </c>
      <c r="AC467" s="57">
        <v>173</v>
      </c>
      <c r="AD467" s="57">
        <v>490</v>
      </c>
      <c r="AE467" s="57">
        <v>1222</v>
      </c>
      <c r="AF467" s="57" t="s">
        <v>1813</v>
      </c>
      <c r="AG467" s="57" t="s">
        <v>1882</v>
      </c>
      <c r="AH467" s="58" t="s">
        <v>1815</v>
      </c>
      <c r="AI467" s="57"/>
      <c r="AJ467" s="57"/>
      <c r="AK467" s="57"/>
      <c r="AL467" s="57"/>
      <c r="AM467" s="57"/>
      <c r="AN467" s="57"/>
      <c r="AO467" s="57" t="s">
        <v>128</v>
      </c>
    </row>
    <row r="468" s="44" customFormat="1" ht="114" customHeight="1" spans="1:41">
      <c r="A468" s="57" t="s">
        <v>1865</v>
      </c>
      <c r="B468" s="57" t="s">
        <v>1883</v>
      </c>
      <c r="C468" s="57" t="s">
        <v>1878</v>
      </c>
      <c r="D468" s="57" t="s">
        <v>182</v>
      </c>
      <c r="E468" s="57" t="s">
        <v>183</v>
      </c>
      <c r="F468" s="57">
        <v>2019</v>
      </c>
      <c r="G468" s="57" t="s">
        <v>1439</v>
      </c>
      <c r="H468" s="57" t="s">
        <v>185</v>
      </c>
      <c r="I468" s="179">
        <v>64.8</v>
      </c>
      <c r="J468" s="179"/>
      <c r="K468" s="179"/>
      <c r="L468" s="179"/>
      <c r="M468" s="179"/>
      <c r="N468" s="179"/>
      <c r="O468" s="179">
        <v>64.8</v>
      </c>
      <c r="P468" s="179"/>
      <c r="Q468" s="179"/>
      <c r="R468" s="179"/>
      <c r="S468" s="179"/>
      <c r="T468" s="179"/>
      <c r="U468" s="57"/>
      <c r="V468" s="57"/>
      <c r="W468" s="57" t="s">
        <v>127</v>
      </c>
      <c r="X468" s="57" t="s">
        <v>109</v>
      </c>
      <c r="Y468" s="57" t="s">
        <v>109</v>
      </c>
      <c r="Z468" s="57" t="s">
        <v>128</v>
      </c>
      <c r="AA468" s="57" t="s">
        <v>128</v>
      </c>
      <c r="AB468" s="57" t="s">
        <v>128</v>
      </c>
      <c r="AC468" s="57">
        <v>96</v>
      </c>
      <c r="AD468" s="57">
        <v>299</v>
      </c>
      <c r="AE468" s="57">
        <v>670</v>
      </c>
      <c r="AF468" s="57" t="s">
        <v>1813</v>
      </c>
      <c r="AG468" s="57" t="s">
        <v>1884</v>
      </c>
      <c r="AH468" s="58" t="s">
        <v>1815</v>
      </c>
      <c r="AI468" s="57"/>
      <c r="AJ468" s="57"/>
      <c r="AK468" s="57"/>
      <c r="AL468" s="57"/>
      <c r="AM468" s="57"/>
      <c r="AN468" s="57"/>
      <c r="AO468" s="57" t="s">
        <v>128</v>
      </c>
    </row>
    <row r="469" s="44" customFormat="1" ht="114" customHeight="1" spans="1:41">
      <c r="A469" s="57" t="s">
        <v>1885</v>
      </c>
      <c r="B469" s="57" t="s">
        <v>1886</v>
      </c>
      <c r="C469" s="57" t="s">
        <v>1843</v>
      </c>
      <c r="D469" s="57" t="s">
        <v>158</v>
      </c>
      <c r="E469" s="57" t="s">
        <v>805</v>
      </c>
      <c r="F469" s="57" t="s">
        <v>126</v>
      </c>
      <c r="G469" s="57" t="s">
        <v>1439</v>
      </c>
      <c r="H469" s="57" t="s">
        <v>1887</v>
      </c>
      <c r="I469" s="179">
        <v>42.6</v>
      </c>
      <c r="J469" s="179"/>
      <c r="K469" s="179"/>
      <c r="L469" s="179"/>
      <c r="M469" s="179"/>
      <c r="N469" s="179"/>
      <c r="O469" s="179">
        <v>42.6</v>
      </c>
      <c r="P469" s="179"/>
      <c r="Q469" s="179"/>
      <c r="R469" s="179"/>
      <c r="S469" s="179"/>
      <c r="T469" s="179"/>
      <c r="U469" s="57"/>
      <c r="V469" s="57"/>
      <c r="W469" s="57" t="s">
        <v>127</v>
      </c>
      <c r="X469" s="57" t="s">
        <v>109</v>
      </c>
      <c r="Y469" s="57" t="s">
        <v>109</v>
      </c>
      <c r="Z469" s="57" t="s">
        <v>128</v>
      </c>
      <c r="AA469" s="57" t="s">
        <v>128</v>
      </c>
      <c r="AB469" s="57" t="s">
        <v>128</v>
      </c>
      <c r="AC469" s="57">
        <v>173</v>
      </c>
      <c r="AD469" s="57">
        <v>556</v>
      </c>
      <c r="AE469" s="57">
        <v>2035</v>
      </c>
      <c r="AF469" s="57" t="s">
        <v>1813</v>
      </c>
      <c r="AG469" s="57" t="s">
        <v>1888</v>
      </c>
      <c r="AH469" s="58" t="s">
        <v>1815</v>
      </c>
      <c r="AI469" s="57"/>
      <c r="AJ469" s="57"/>
      <c r="AK469" s="57"/>
      <c r="AL469" s="57"/>
      <c r="AM469" s="57"/>
      <c r="AN469" s="57"/>
      <c r="AO469" s="57" t="s">
        <v>128</v>
      </c>
    </row>
    <row r="470" s="44" customFormat="1" ht="127" customHeight="1" spans="1:41">
      <c r="A470" s="57" t="s">
        <v>1885</v>
      </c>
      <c r="B470" s="57" t="s">
        <v>1889</v>
      </c>
      <c r="C470" s="57" t="s">
        <v>1890</v>
      </c>
      <c r="D470" s="57" t="s">
        <v>158</v>
      </c>
      <c r="E470" s="57" t="s">
        <v>805</v>
      </c>
      <c r="F470" s="57" t="s">
        <v>126</v>
      </c>
      <c r="G470" s="57" t="s">
        <v>1439</v>
      </c>
      <c r="H470" s="57" t="s">
        <v>1887</v>
      </c>
      <c r="I470" s="179">
        <v>38.9</v>
      </c>
      <c r="J470" s="179"/>
      <c r="K470" s="179"/>
      <c r="L470" s="179"/>
      <c r="M470" s="179"/>
      <c r="N470" s="179"/>
      <c r="O470" s="179">
        <v>38.9</v>
      </c>
      <c r="P470" s="179"/>
      <c r="Q470" s="179"/>
      <c r="R470" s="179"/>
      <c r="S470" s="179"/>
      <c r="T470" s="179"/>
      <c r="U470" s="57"/>
      <c r="V470" s="57"/>
      <c r="W470" s="57" t="s">
        <v>127</v>
      </c>
      <c r="X470" s="57" t="s">
        <v>109</v>
      </c>
      <c r="Y470" s="57" t="s">
        <v>109</v>
      </c>
      <c r="Z470" s="57" t="s">
        <v>128</v>
      </c>
      <c r="AA470" s="57" t="s">
        <v>128</v>
      </c>
      <c r="AB470" s="57" t="s">
        <v>128</v>
      </c>
      <c r="AC470" s="57">
        <v>173</v>
      </c>
      <c r="AD470" s="57">
        <v>556</v>
      </c>
      <c r="AE470" s="57">
        <v>2035</v>
      </c>
      <c r="AF470" s="57" t="s">
        <v>1813</v>
      </c>
      <c r="AG470" s="57" t="s">
        <v>1891</v>
      </c>
      <c r="AH470" s="58" t="s">
        <v>1815</v>
      </c>
      <c r="AI470" s="57"/>
      <c r="AJ470" s="57"/>
      <c r="AK470" s="57"/>
      <c r="AL470" s="57"/>
      <c r="AM470" s="57"/>
      <c r="AN470" s="57"/>
      <c r="AO470" s="57" t="s">
        <v>128</v>
      </c>
    </row>
    <row r="471" s="44" customFormat="1" ht="130" customHeight="1" spans="1:41">
      <c r="A471" s="57" t="s">
        <v>1885</v>
      </c>
      <c r="B471" s="57" t="s">
        <v>1892</v>
      </c>
      <c r="C471" s="57" t="s">
        <v>1820</v>
      </c>
      <c r="D471" s="57" t="s">
        <v>158</v>
      </c>
      <c r="E471" s="57" t="s">
        <v>537</v>
      </c>
      <c r="F471" s="57" t="s">
        <v>126</v>
      </c>
      <c r="G471" s="57" t="s">
        <v>1439</v>
      </c>
      <c r="H471" s="57" t="s">
        <v>538</v>
      </c>
      <c r="I471" s="179">
        <v>53.4</v>
      </c>
      <c r="J471" s="179"/>
      <c r="K471" s="179"/>
      <c r="L471" s="179"/>
      <c r="M471" s="179"/>
      <c r="N471" s="179"/>
      <c r="O471" s="179">
        <v>53.4</v>
      </c>
      <c r="P471" s="179"/>
      <c r="Q471" s="179"/>
      <c r="R471" s="179"/>
      <c r="S471" s="179"/>
      <c r="T471" s="179"/>
      <c r="U471" s="57"/>
      <c r="V471" s="57"/>
      <c r="W471" s="57" t="s">
        <v>127</v>
      </c>
      <c r="X471" s="57" t="s">
        <v>109</v>
      </c>
      <c r="Y471" s="57" t="s">
        <v>109</v>
      </c>
      <c r="Z471" s="57" t="s">
        <v>128</v>
      </c>
      <c r="AA471" s="57" t="s">
        <v>128</v>
      </c>
      <c r="AB471" s="57" t="s">
        <v>128</v>
      </c>
      <c r="AC471" s="57">
        <v>148</v>
      </c>
      <c r="AD471" s="57">
        <v>440</v>
      </c>
      <c r="AE471" s="57">
        <v>1517</v>
      </c>
      <c r="AF471" s="57" t="s">
        <v>1813</v>
      </c>
      <c r="AG471" s="57" t="s">
        <v>1893</v>
      </c>
      <c r="AH471" s="58" t="s">
        <v>1815</v>
      </c>
      <c r="AI471" s="57"/>
      <c r="AJ471" s="57"/>
      <c r="AK471" s="57"/>
      <c r="AL471" s="57"/>
      <c r="AM471" s="57"/>
      <c r="AN471" s="57"/>
      <c r="AO471" s="57" t="s">
        <v>128</v>
      </c>
    </row>
    <row r="472" s="44" customFormat="1" ht="114" customHeight="1" spans="1:41">
      <c r="A472" s="57" t="s">
        <v>1885</v>
      </c>
      <c r="B472" s="57" t="s">
        <v>1894</v>
      </c>
      <c r="C472" s="57" t="s">
        <v>1895</v>
      </c>
      <c r="D472" s="57" t="s">
        <v>158</v>
      </c>
      <c r="E472" s="57" t="s">
        <v>537</v>
      </c>
      <c r="F472" s="57" t="s">
        <v>126</v>
      </c>
      <c r="G472" s="57" t="s">
        <v>1439</v>
      </c>
      <c r="H472" s="57" t="s">
        <v>538</v>
      </c>
      <c r="I472" s="179">
        <v>63.6</v>
      </c>
      <c r="J472" s="179"/>
      <c r="K472" s="179"/>
      <c r="L472" s="179"/>
      <c r="M472" s="179"/>
      <c r="N472" s="179"/>
      <c r="O472" s="179">
        <v>63.6</v>
      </c>
      <c r="P472" s="179"/>
      <c r="Q472" s="179"/>
      <c r="R472" s="179"/>
      <c r="S472" s="179"/>
      <c r="T472" s="179"/>
      <c r="U472" s="57"/>
      <c r="V472" s="57"/>
      <c r="W472" s="57" t="s">
        <v>127</v>
      </c>
      <c r="X472" s="57" t="s">
        <v>109</v>
      </c>
      <c r="Y472" s="57" t="s">
        <v>109</v>
      </c>
      <c r="Z472" s="57" t="s">
        <v>128</v>
      </c>
      <c r="AA472" s="57" t="s">
        <v>128</v>
      </c>
      <c r="AB472" s="57" t="s">
        <v>128</v>
      </c>
      <c r="AC472" s="57">
        <v>148</v>
      </c>
      <c r="AD472" s="57">
        <v>440</v>
      </c>
      <c r="AE472" s="57">
        <v>1517</v>
      </c>
      <c r="AF472" s="57" t="s">
        <v>1813</v>
      </c>
      <c r="AG472" s="57" t="s">
        <v>1896</v>
      </c>
      <c r="AH472" s="58" t="s">
        <v>1815</v>
      </c>
      <c r="AI472" s="57"/>
      <c r="AJ472" s="57"/>
      <c r="AK472" s="57"/>
      <c r="AL472" s="57"/>
      <c r="AM472" s="57"/>
      <c r="AN472" s="57"/>
      <c r="AO472" s="57" t="s">
        <v>128</v>
      </c>
    </row>
    <row r="473" s="44" customFormat="1" ht="114" customHeight="1" spans="1:41">
      <c r="A473" s="57" t="s">
        <v>1885</v>
      </c>
      <c r="B473" s="57" t="s">
        <v>1897</v>
      </c>
      <c r="C473" s="57" t="s">
        <v>1898</v>
      </c>
      <c r="D473" s="57" t="s">
        <v>158</v>
      </c>
      <c r="E473" s="57" t="s">
        <v>1899</v>
      </c>
      <c r="F473" s="57" t="s">
        <v>126</v>
      </c>
      <c r="G473" s="57" t="s">
        <v>1439</v>
      </c>
      <c r="H473" s="57" t="s">
        <v>1900</v>
      </c>
      <c r="I473" s="179">
        <v>37.3</v>
      </c>
      <c r="J473" s="179"/>
      <c r="K473" s="179"/>
      <c r="L473" s="179"/>
      <c r="M473" s="179"/>
      <c r="N473" s="179"/>
      <c r="O473" s="179">
        <v>37.3</v>
      </c>
      <c r="P473" s="179"/>
      <c r="Q473" s="179"/>
      <c r="R473" s="179"/>
      <c r="S473" s="179"/>
      <c r="T473" s="179"/>
      <c r="U473" s="57"/>
      <c r="V473" s="57"/>
      <c r="W473" s="57" t="s">
        <v>127</v>
      </c>
      <c r="X473" s="57" t="s">
        <v>109</v>
      </c>
      <c r="Y473" s="57" t="s">
        <v>109</v>
      </c>
      <c r="Z473" s="57" t="s">
        <v>128</v>
      </c>
      <c r="AA473" s="57" t="s">
        <v>128</v>
      </c>
      <c r="AB473" s="57" t="s">
        <v>128</v>
      </c>
      <c r="AC473" s="57">
        <v>103</v>
      </c>
      <c r="AD473" s="57">
        <v>298</v>
      </c>
      <c r="AE473" s="57">
        <v>1183</v>
      </c>
      <c r="AF473" s="57" t="s">
        <v>1813</v>
      </c>
      <c r="AG473" s="57" t="s">
        <v>1901</v>
      </c>
      <c r="AH473" s="58" t="s">
        <v>1815</v>
      </c>
      <c r="AI473" s="57"/>
      <c r="AJ473" s="57"/>
      <c r="AK473" s="57"/>
      <c r="AL473" s="57"/>
      <c r="AM473" s="57"/>
      <c r="AN473" s="57"/>
      <c r="AO473" s="57" t="s">
        <v>128</v>
      </c>
    </row>
    <row r="474" s="30" customFormat="1" ht="114" customHeight="1" spans="1:41">
      <c r="A474" s="57" t="s">
        <v>1902</v>
      </c>
      <c r="B474" s="57" t="s">
        <v>1903</v>
      </c>
      <c r="C474" s="57" t="s">
        <v>1904</v>
      </c>
      <c r="D474" s="57" t="s">
        <v>142</v>
      </c>
      <c r="E474" s="57" t="s">
        <v>889</v>
      </c>
      <c r="F474" s="57" t="s">
        <v>126</v>
      </c>
      <c r="G474" s="57" t="s">
        <v>1439</v>
      </c>
      <c r="H474" s="57" t="s">
        <v>890</v>
      </c>
      <c r="I474" s="179">
        <v>22.8</v>
      </c>
      <c r="J474" s="179"/>
      <c r="K474" s="179"/>
      <c r="L474" s="179"/>
      <c r="M474" s="179"/>
      <c r="N474" s="179"/>
      <c r="O474" s="179">
        <v>22.8</v>
      </c>
      <c r="P474" s="179"/>
      <c r="Q474" s="179"/>
      <c r="R474" s="179"/>
      <c r="S474" s="179"/>
      <c r="T474" s="179"/>
      <c r="U474" s="57"/>
      <c r="V474" s="57"/>
      <c r="W474" s="57" t="s">
        <v>127</v>
      </c>
      <c r="X474" s="57" t="s">
        <v>109</v>
      </c>
      <c r="Y474" s="57" t="s">
        <v>109</v>
      </c>
      <c r="Z474" s="57" t="s">
        <v>128</v>
      </c>
      <c r="AA474" s="57" t="s">
        <v>128</v>
      </c>
      <c r="AB474" s="57" t="s">
        <v>128</v>
      </c>
      <c r="AC474" s="57">
        <v>42</v>
      </c>
      <c r="AD474" s="57">
        <v>123</v>
      </c>
      <c r="AE474" s="57">
        <v>187</v>
      </c>
      <c r="AF474" s="57" t="s">
        <v>1813</v>
      </c>
      <c r="AG474" s="57" t="s">
        <v>1905</v>
      </c>
      <c r="AH474" s="58" t="s">
        <v>1815</v>
      </c>
      <c r="AI474" s="57"/>
      <c r="AJ474" s="57"/>
      <c r="AK474" s="57"/>
      <c r="AL474" s="57"/>
      <c r="AM474" s="57"/>
      <c r="AN474" s="57"/>
      <c r="AO474" s="57" t="s">
        <v>128</v>
      </c>
    </row>
    <row r="475" s="30" customFormat="1" ht="114" customHeight="1" spans="1:41">
      <c r="A475" s="57" t="s">
        <v>1902</v>
      </c>
      <c r="B475" s="57" t="s">
        <v>1906</v>
      </c>
      <c r="C475" s="57" t="s">
        <v>1907</v>
      </c>
      <c r="D475" s="57" t="s">
        <v>142</v>
      </c>
      <c r="E475" s="57" t="s">
        <v>889</v>
      </c>
      <c r="F475" s="57" t="s">
        <v>126</v>
      </c>
      <c r="G475" s="57" t="s">
        <v>1439</v>
      </c>
      <c r="H475" s="57" t="s">
        <v>890</v>
      </c>
      <c r="I475" s="179">
        <v>48</v>
      </c>
      <c r="J475" s="179"/>
      <c r="K475" s="179"/>
      <c r="L475" s="179"/>
      <c r="M475" s="179"/>
      <c r="N475" s="179"/>
      <c r="O475" s="179">
        <v>48</v>
      </c>
      <c r="P475" s="179"/>
      <c r="Q475" s="179"/>
      <c r="R475" s="179"/>
      <c r="S475" s="179"/>
      <c r="T475" s="179"/>
      <c r="U475" s="57"/>
      <c r="V475" s="57"/>
      <c r="W475" s="57" t="s">
        <v>127</v>
      </c>
      <c r="X475" s="57" t="s">
        <v>109</v>
      </c>
      <c r="Y475" s="57" t="s">
        <v>109</v>
      </c>
      <c r="Z475" s="57" t="s">
        <v>128</v>
      </c>
      <c r="AA475" s="57" t="s">
        <v>128</v>
      </c>
      <c r="AB475" s="57" t="s">
        <v>128</v>
      </c>
      <c r="AC475" s="57">
        <v>32</v>
      </c>
      <c r="AD475" s="57">
        <v>132</v>
      </c>
      <c r="AE475" s="57">
        <v>221</v>
      </c>
      <c r="AF475" s="57" t="s">
        <v>1813</v>
      </c>
      <c r="AG475" s="57" t="s">
        <v>1908</v>
      </c>
      <c r="AH475" s="58" t="s">
        <v>1815</v>
      </c>
      <c r="AI475" s="57"/>
      <c r="AJ475" s="57"/>
      <c r="AK475" s="57"/>
      <c r="AL475" s="57"/>
      <c r="AM475" s="57"/>
      <c r="AN475" s="57"/>
      <c r="AO475" s="57" t="s">
        <v>128</v>
      </c>
    </row>
    <row r="476" s="30" customFormat="1" ht="114" customHeight="1" spans="1:41">
      <c r="A476" s="57" t="s">
        <v>1902</v>
      </c>
      <c r="B476" s="57" t="s">
        <v>1909</v>
      </c>
      <c r="C476" s="57" t="s">
        <v>1898</v>
      </c>
      <c r="D476" s="57" t="s">
        <v>142</v>
      </c>
      <c r="E476" s="57" t="s">
        <v>889</v>
      </c>
      <c r="F476" s="57" t="s">
        <v>126</v>
      </c>
      <c r="G476" s="57" t="s">
        <v>1439</v>
      </c>
      <c r="H476" s="57" t="s">
        <v>890</v>
      </c>
      <c r="I476" s="179">
        <v>37.2</v>
      </c>
      <c r="J476" s="179"/>
      <c r="K476" s="179"/>
      <c r="L476" s="179"/>
      <c r="M476" s="179"/>
      <c r="N476" s="179"/>
      <c r="O476" s="179">
        <v>37.2</v>
      </c>
      <c r="P476" s="179"/>
      <c r="Q476" s="179"/>
      <c r="R476" s="179"/>
      <c r="S476" s="179"/>
      <c r="T476" s="179"/>
      <c r="U476" s="57"/>
      <c r="V476" s="57"/>
      <c r="W476" s="57" t="s">
        <v>127</v>
      </c>
      <c r="X476" s="57" t="s">
        <v>109</v>
      </c>
      <c r="Y476" s="57" t="s">
        <v>109</v>
      </c>
      <c r="Z476" s="57" t="s">
        <v>128</v>
      </c>
      <c r="AA476" s="57" t="s">
        <v>128</v>
      </c>
      <c r="AB476" s="57" t="s">
        <v>128</v>
      </c>
      <c r="AC476" s="57">
        <v>12</v>
      </c>
      <c r="AD476" s="57">
        <v>45</v>
      </c>
      <c r="AE476" s="57">
        <v>135</v>
      </c>
      <c r="AF476" s="57" t="s">
        <v>1813</v>
      </c>
      <c r="AG476" s="57" t="s">
        <v>1910</v>
      </c>
      <c r="AH476" s="58" t="s">
        <v>1815</v>
      </c>
      <c r="AI476" s="57"/>
      <c r="AJ476" s="57"/>
      <c r="AK476" s="57"/>
      <c r="AL476" s="57"/>
      <c r="AM476" s="57"/>
      <c r="AN476" s="57"/>
      <c r="AO476" s="57" t="s">
        <v>128</v>
      </c>
    </row>
    <row r="477" s="30" customFormat="1" ht="114" customHeight="1" spans="1:41">
      <c r="A477" s="57" t="s">
        <v>1902</v>
      </c>
      <c r="B477" s="57" t="s">
        <v>1911</v>
      </c>
      <c r="C477" s="57" t="s">
        <v>1912</v>
      </c>
      <c r="D477" s="57" t="s">
        <v>142</v>
      </c>
      <c r="E477" s="57" t="s">
        <v>868</v>
      </c>
      <c r="F477" s="57" t="s">
        <v>126</v>
      </c>
      <c r="G477" s="57" t="s">
        <v>1439</v>
      </c>
      <c r="H477" s="57" t="s">
        <v>897</v>
      </c>
      <c r="I477" s="179">
        <v>17.4</v>
      </c>
      <c r="J477" s="179"/>
      <c r="K477" s="179"/>
      <c r="L477" s="179"/>
      <c r="M477" s="179"/>
      <c r="N477" s="179"/>
      <c r="O477" s="179">
        <v>17.4</v>
      </c>
      <c r="P477" s="179"/>
      <c r="Q477" s="179"/>
      <c r="R477" s="179"/>
      <c r="S477" s="179"/>
      <c r="T477" s="179"/>
      <c r="U477" s="57"/>
      <c r="V477" s="57"/>
      <c r="W477" s="57" t="s">
        <v>127</v>
      </c>
      <c r="X477" s="57" t="s">
        <v>109</v>
      </c>
      <c r="Y477" s="57" t="s">
        <v>109</v>
      </c>
      <c r="Z477" s="57" t="s">
        <v>128</v>
      </c>
      <c r="AA477" s="57" t="s">
        <v>128</v>
      </c>
      <c r="AB477" s="57" t="s">
        <v>128</v>
      </c>
      <c r="AC477" s="57">
        <v>38</v>
      </c>
      <c r="AD477" s="57">
        <v>136</v>
      </c>
      <c r="AE477" s="57">
        <v>267</v>
      </c>
      <c r="AF477" s="57" t="s">
        <v>1813</v>
      </c>
      <c r="AG477" s="57" t="s">
        <v>1913</v>
      </c>
      <c r="AH477" s="58" t="s">
        <v>1815</v>
      </c>
      <c r="AI477" s="57"/>
      <c r="AJ477" s="57"/>
      <c r="AK477" s="57"/>
      <c r="AL477" s="57"/>
      <c r="AM477" s="57"/>
      <c r="AN477" s="57"/>
      <c r="AO477" s="57" t="s">
        <v>128</v>
      </c>
    </row>
    <row r="478" s="30" customFormat="1" ht="114" customHeight="1" spans="1:41">
      <c r="A478" s="57" t="s">
        <v>1902</v>
      </c>
      <c r="B478" s="57" t="s">
        <v>1914</v>
      </c>
      <c r="C478" s="57" t="s">
        <v>1915</v>
      </c>
      <c r="D478" s="57" t="s">
        <v>142</v>
      </c>
      <c r="E478" s="57" t="s">
        <v>868</v>
      </c>
      <c r="F478" s="57" t="s">
        <v>126</v>
      </c>
      <c r="G478" s="57" t="s">
        <v>1439</v>
      </c>
      <c r="H478" s="57" t="s">
        <v>897</v>
      </c>
      <c r="I478" s="179">
        <v>12</v>
      </c>
      <c r="J478" s="179"/>
      <c r="K478" s="179"/>
      <c r="L478" s="179"/>
      <c r="M478" s="179"/>
      <c r="N478" s="179"/>
      <c r="O478" s="179">
        <v>12</v>
      </c>
      <c r="P478" s="179"/>
      <c r="Q478" s="179"/>
      <c r="R478" s="179"/>
      <c r="S478" s="179"/>
      <c r="T478" s="179"/>
      <c r="U478" s="57"/>
      <c r="V478" s="57"/>
      <c r="W478" s="57" t="s">
        <v>127</v>
      </c>
      <c r="X478" s="57" t="s">
        <v>109</v>
      </c>
      <c r="Y478" s="57" t="s">
        <v>109</v>
      </c>
      <c r="Z478" s="57" t="s">
        <v>128</v>
      </c>
      <c r="AA478" s="57" t="s">
        <v>128</v>
      </c>
      <c r="AB478" s="57" t="s">
        <v>128</v>
      </c>
      <c r="AC478" s="57">
        <v>20</v>
      </c>
      <c r="AD478" s="57">
        <v>83</v>
      </c>
      <c r="AE478" s="57">
        <v>214</v>
      </c>
      <c r="AF478" s="57" t="s">
        <v>1813</v>
      </c>
      <c r="AG478" s="57" t="s">
        <v>1916</v>
      </c>
      <c r="AH478" s="58" t="s">
        <v>1815</v>
      </c>
      <c r="AI478" s="57"/>
      <c r="AJ478" s="57"/>
      <c r="AK478" s="57"/>
      <c r="AL478" s="57"/>
      <c r="AM478" s="57"/>
      <c r="AN478" s="57"/>
      <c r="AO478" s="57" t="s">
        <v>128</v>
      </c>
    </row>
    <row r="479" s="30" customFormat="1" ht="114" customHeight="1" spans="1:41">
      <c r="A479" s="57" t="s">
        <v>1902</v>
      </c>
      <c r="B479" s="57" t="s">
        <v>1917</v>
      </c>
      <c r="C479" s="57" t="s">
        <v>1918</v>
      </c>
      <c r="D479" s="57" t="s">
        <v>142</v>
      </c>
      <c r="E479" s="57" t="s">
        <v>878</v>
      </c>
      <c r="F479" s="57" t="s">
        <v>126</v>
      </c>
      <c r="G479" s="57" t="s">
        <v>1439</v>
      </c>
      <c r="H479" s="57" t="s">
        <v>879</v>
      </c>
      <c r="I479" s="179">
        <v>55.2</v>
      </c>
      <c r="J479" s="179"/>
      <c r="K479" s="179"/>
      <c r="L479" s="179"/>
      <c r="M479" s="179"/>
      <c r="N479" s="179"/>
      <c r="O479" s="179">
        <v>55.2</v>
      </c>
      <c r="P479" s="179"/>
      <c r="Q479" s="179"/>
      <c r="R479" s="179"/>
      <c r="S479" s="179"/>
      <c r="T479" s="179"/>
      <c r="U479" s="57"/>
      <c r="V479" s="57"/>
      <c r="W479" s="57" t="s">
        <v>127</v>
      </c>
      <c r="X479" s="57" t="s">
        <v>109</v>
      </c>
      <c r="Y479" s="57" t="s">
        <v>109</v>
      </c>
      <c r="Z479" s="57" t="s">
        <v>128</v>
      </c>
      <c r="AA479" s="57" t="s">
        <v>128</v>
      </c>
      <c r="AB479" s="57" t="s">
        <v>128</v>
      </c>
      <c r="AC479" s="57">
        <v>15</v>
      </c>
      <c r="AD479" s="57">
        <v>36</v>
      </c>
      <c r="AE479" s="57">
        <v>99</v>
      </c>
      <c r="AF479" s="57" t="s">
        <v>1813</v>
      </c>
      <c r="AG479" s="57" t="s">
        <v>1919</v>
      </c>
      <c r="AH479" s="58" t="s">
        <v>1815</v>
      </c>
      <c r="AI479" s="57"/>
      <c r="AJ479" s="57"/>
      <c r="AK479" s="57"/>
      <c r="AL479" s="57"/>
      <c r="AM479" s="57"/>
      <c r="AN479" s="57"/>
      <c r="AO479" s="57" t="s">
        <v>128</v>
      </c>
    </row>
    <row r="480" s="30" customFormat="1" ht="114" customHeight="1" spans="1:41">
      <c r="A480" s="57" t="s">
        <v>1902</v>
      </c>
      <c r="B480" s="57" t="s">
        <v>1920</v>
      </c>
      <c r="C480" s="57" t="s">
        <v>1921</v>
      </c>
      <c r="D480" s="57" t="s">
        <v>142</v>
      </c>
      <c r="E480" s="57" t="s">
        <v>621</v>
      </c>
      <c r="F480" s="57" t="s">
        <v>126</v>
      </c>
      <c r="G480" s="57" t="s">
        <v>1439</v>
      </c>
      <c r="H480" s="57" t="s">
        <v>622</v>
      </c>
      <c r="I480" s="179">
        <v>117.6</v>
      </c>
      <c r="J480" s="179"/>
      <c r="K480" s="179"/>
      <c r="L480" s="179"/>
      <c r="M480" s="179"/>
      <c r="N480" s="179"/>
      <c r="O480" s="179">
        <v>117.6</v>
      </c>
      <c r="P480" s="179"/>
      <c r="Q480" s="179"/>
      <c r="R480" s="179"/>
      <c r="S480" s="179"/>
      <c r="T480" s="179"/>
      <c r="U480" s="57"/>
      <c r="V480" s="57"/>
      <c r="W480" s="57" t="s">
        <v>127</v>
      </c>
      <c r="X480" s="57" t="s">
        <v>109</v>
      </c>
      <c r="Y480" s="57" t="s">
        <v>109</v>
      </c>
      <c r="Z480" s="57" t="s">
        <v>128</v>
      </c>
      <c r="AA480" s="57" t="s">
        <v>128</v>
      </c>
      <c r="AB480" s="57" t="s">
        <v>128</v>
      </c>
      <c r="AC480" s="57">
        <v>20</v>
      </c>
      <c r="AD480" s="57">
        <v>66</v>
      </c>
      <c r="AE480" s="57">
        <v>125</v>
      </c>
      <c r="AF480" s="57" t="s">
        <v>1813</v>
      </c>
      <c r="AG480" s="57" t="s">
        <v>1922</v>
      </c>
      <c r="AH480" s="58" t="s">
        <v>1815</v>
      </c>
      <c r="AI480" s="57"/>
      <c r="AJ480" s="57"/>
      <c r="AK480" s="57"/>
      <c r="AL480" s="57"/>
      <c r="AM480" s="57"/>
      <c r="AN480" s="57"/>
      <c r="AO480" s="57" t="s">
        <v>128</v>
      </c>
    </row>
    <row r="481" s="30" customFormat="1" ht="114" customHeight="1" spans="1:41">
      <c r="A481" s="57" t="s">
        <v>1902</v>
      </c>
      <c r="B481" s="57" t="s">
        <v>1923</v>
      </c>
      <c r="C481" s="57" t="s">
        <v>1823</v>
      </c>
      <c r="D481" s="57" t="s">
        <v>142</v>
      </c>
      <c r="E481" s="57" t="s">
        <v>621</v>
      </c>
      <c r="F481" s="57" t="s">
        <v>126</v>
      </c>
      <c r="G481" s="57" t="s">
        <v>1439</v>
      </c>
      <c r="H481" s="57" t="s">
        <v>622</v>
      </c>
      <c r="I481" s="179">
        <v>49.2</v>
      </c>
      <c r="J481" s="179"/>
      <c r="K481" s="179"/>
      <c r="L481" s="179"/>
      <c r="M481" s="179"/>
      <c r="N481" s="179"/>
      <c r="O481" s="179">
        <v>49.2</v>
      </c>
      <c r="P481" s="179"/>
      <c r="Q481" s="179"/>
      <c r="R481" s="179"/>
      <c r="S481" s="179"/>
      <c r="T481" s="179"/>
      <c r="U481" s="57"/>
      <c r="V481" s="57"/>
      <c r="W481" s="57" t="s">
        <v>127</v>
      </c>
      <c r="X481" s="57" t="s">
        <v>109</v>
      </c>
      <c r="Y481" s="57" t="s">
        <v>109</v>
      </c>
      <c r="Z481" s="57" t="s">
        <v>128</v>
      </c>
      <c r="AA481" s="57" t="s">
        <v>128</v>
      </c>
      <c r="AB481" s="57" t="s">
        <v>128</v>
      </c>
      <c r="AC481" s="57">
        <v>21</v>
      </c>
      <c r="AD481" s="57">
        <v>67</v>
      </c>
      <c r="AE481" s="57">
        <v>132</v>
      </c>
      <c r="AF481" s="57" t="s">
        <v>1813</v>
      </c>
      <c r="AG481" s="57" t="s">
        <v>1849</v>
      </c>
      <c r="AH481" s="58" t="s">
        <v>1815</v>
      </c>
      <c r="AI481" s="57"/>
      <c r="AJ481" s="57"/>
      <c r="AK481" s="57"/>
      <c r="AL481" s="57"/>
      <c r="AM481" s="57"/>
      <c r="AN481" s="57"/>
      <c r="AO481" s="57" t="s">
        <v>128</v>
      </c>
    </row>
    <row r="482" s="30" customFormat="1" ht="114" customHeight="1" spans="1:41">
      <c r="A482" s="57" t="s">
        <v>1902</v>
      </c>
      <c r="B482" s="57" t="s">
        <v>1924</v>
      </c>
      <c r="C482" s="57" t="s">
        <v>1925</v>
      </c>
      <c r="D482" s="57" t="s">
        <v>142</v>
      </c>
      <c r="E482" s="57" t="s">
        <v>903</v>
      </c>
      <c r="F482" s="57" t="s">
        <v>126</v>
      </c>
      <c r="G482" s="57" t="s">
        <v>1439</v>
      </c>
      <c r="H482" s="57" t="s">
        <v>904</v>
      </c>
      <c r="I482" s="179">
        <v>52.8</v>
      </c>
      <c r="J482" s="179"/>
      <c r="K482" s="179"/>
      <c r="L482" s="179"/>
      <c r="M482" s="179"/>
      <c r="N482" s="179"/>
      <c r="O482" s="179">
        <v>52.8</v>
      </c>
      <c r="P482" s="179"/>
      <c r="Q482" s="179"/>
      <c r="R482" s="179"/>
      <c r="S482" s="179"/>
      <c r="T482" s="179"/>
      <c r="U482" s="57"/>
      <c r="V482" s="57"/>
      <c r="W482" s="57" t="s">
        <v>127</v>
      </c>
      <c r="X482" s="57" t="s">
        <v>109</v>
      </c>
      <c r="Y482" s="57" t="s">
        <v>109</v>
      </c>
      <c r="Z482" s="57" t="s">
        <v>128</v>
      </c>
      <c r="AA482" s="57" t="s">
        <v>128</v>
      </c>
      <c r="AB482" s="57" t="s">
        <v>128</v>
      </c>
      <c r="AC482" s="57">
        <v>20</v>
      </c>
      <c r="AD482" s="57">
        <v>56</v>
      </c>
      <c r="AE482" s="57">
        <v>154</v>
      </c>
      <c r="AF482" s="57" t="s">
        <v>1813</v>
      </c>
      <c r="AG482" s="57" t="s">
        <v>1926</v>
      </c>
      <c r="AH482" s="58" t="s">
        <v>1815</v>
      </c>
      <c r="AI482" s="57"/>
      <c r="AJ482" s="57"/>
      <c r="AK482" s="57"/>
      <c r="AL482" s="57"/>
      <c r="AM482" s="57"/>
      <c r="AN482" s="57"/>
      <c r="AO482" s="57" t="s">
        <v>128</v>
      </c>
    </row>
    <row r="483" s="30" customFormat="1" ht="114" customHeight="1" spans="1:41">
      <c r="A483" s="57" t="s">
        <v>1902</v>
      </c>
      <c r="B483" s="57" t="s">
        <v>1927</v>
      </c>
      <c r="C483" s="57" t="s">
        <v>1928</v>
      </c>
      <c r="D483" s="57" t="s">
        <v>142</v>
      </c>
      <c r="E483" s="57" t="s">
        <v>889</v>
      </c>
      <c r="F483" s="57" t="s">
        <v>126</v>
      </c>
      <c r="G483" s="57" t="s">
        <v>1439</v>
      </c>
      <c r="H483" s="57" t="s">
        <v>890</v>
      </c>
      <c r="I483" s="179">
        <v>14.4</v>
      </c>
      <c r="J483" s="179"/>
      <c r="K483" s="179"/>
      <c r="L483" s="179"/>
      <c r="M483" s="179"/>
      <c r="N483" s="179"/>
      <c r="O483" s="179">
        <v>14.4</v>
      </c>
      <c r="P483" s="179"/>
      <c r="Q483" s="179"/>
      <c r="R483" s="179"/>
      <c r="S483" s="179"/>
      <c r="T483" s="179"/>
      <c r="U483" s="57"/>
      <c r="V483" s="57"/>
      <c r="W483" s="57" t="s">
        <v>127</v>
      </c>
      <c r="X483" s="57" t="s">
        <v>109</v>
      </c>
      <c r="Y483" s="57" t="s">
        <v>109</v>
      </c>
      <c r="Z483" s="57" t="s">
        <v>128</v>
      </c>
      <c r="AA483" s="57" t="s">
        <v>128</v>
      </c>
      <c r="AB483" s="57" t="s">
        <v>128</v>
      </c>
      <c r="AC483" s="57">
        <v>16</v>
      </c>
      <c r="AD483" s="57">
        <v>39</v>
      </c>
      <c r="AE483" s="57">
        <v>163</v>
      </c>
      <c r="AF483" s="57" t="s">
        <v>1813</v>
      </c>
      <c r="AG483" s="57" t="s">
        <v>1929</v>
      </c>
      <c r="AH483" s="58" t="s">
        <v>1815</v>
      </c>
      <c r="AI483" s="57"/>
      <c r="AJ483" s="57"/>
      <c r="AK483" s="57"/>
      <c r="AL483" s="57"/>
      <c r="AM483" s="57"/>
      <c r="AN483" s="57"/>
      <c r="AO483" s="57" t="s">
        <v>128</v>
      </c>
    </row>
    <row r="484" s="30" customFormat="1" ht="114" customHeight="1" spans="1:41">
      <c r="A484" s="57" t="s">
        <v>1902</v>
      </c>
      <c r="B484" s="57" t="s">
        <v>1930</v>
      </c>
      <c r="C484" s="57" t="s">
        <v>1931</v>
      </c>
      <c r="D484" s="57" t="s">
        <v>142</v>
      </c>
      <c r="E484" s="57" t="s">
        <v>153</v>
      </c>
      <c r="F484" s="57" t="s">
        <v>126</v>
      </c>
      <c r="G484" s="57" t="s">
        <v>1439</v>
      </c>
      <c r="H484" s="57" t="s">
        <v>890</v>
      </c>
      <c r="I484" s="179">
        <v>21.6</v>
      </c>
      <c r="J484" s="179"/>
      <c r="K484" s="179"/>
      <c r="L484" s="179"/>
      <c r="M484" s="179"/>
      <c r="N484" s="179"/>
      <c r="O484" s="179">
        <v>21.6</v>
      </c>
      <c r="P484" s="179"/>
      <c r="Q484" s="179"/>
      <c r="R484" s="179"/>
      <c r="S484" s="179"/>
      <c r="T484" s="179"/>
      <c r="U484" s="57"/>
      <c r="V484" s="57"/>
      <c r="W484" s="57" t="s">
        <v>127</v>
      </c>
      <c r="X484" s="57" t="s">
        <v>109</v>
      </c>
      <c r="Y484" s="57" t="s">
        <v>109</v>
      </c>
      <c r="Z484" s="57" t="s">
        <v>128</v>
      </c>
      <c r="AA484" s="57" t="s">
        <v>128</v>
      </c>
      <c r="AB484" s="57" t="s">
        <v>128</v>
      </c>
      <c r="AC484" s="57">
        <v>18</v>
      </c>
      <c r="AD484" s="57">
        <v>46</v>
      </c>
      <c r="AE484" s="57">
        <v>122</v>
      </c>
      <c r="AF484" s="57" t="s">
        <v>1813</v>
      </c>
      <c r="AG484" s="57" t="s">
        <v>1932</v>
      </c>
      <c r="AH484" s="58" t="s">
        <v>1815</v>
      </c>
      <c r="AI484" s="57"/>
      <c r="AJ484" s="57"/>
      <c r="AK484" s="57"/>
      <c r="AL484" s="57"/>
      <c r="AM484" s="57"/>
      <c r="AN484" s="57"/>
      <c r="AO484" s="57" t="s">
        <v>128</v>
      </c>
    </row>
    <row r="485" s="30" customFormat="1" ht="114" customHeight="1" spans="1:41">
      <c r="A485" s="57" t="s">
        <v>1902</v>
      </c>
      <c r="B485" s="57" t="s">
        <v>1933</v>
      </c>
      <c r="C485" s="57" t="s">
        <v>1934</v>
      </c>
      <c r="D485" s="57" t="s">
        <v>142</v>
      </c>
      <c r="E485" s="57" t="s">
        <v>868</v>
      </c>
      <c r="F485" s="57" t="s">
        <v>126</v>
      </c>
      <c r="G485" s="57" t="s">
        <v>1439</v>
      </c>
      <c r="H485" s="57" t="s">
        <v>897</v>
      </c>
      <c r="I485" s="179">
        <v>13</v>
      </c>
      <c r="J485" s="179"/>
      <c r="K485" s="179"/>
      <c r="L485" s="179"/>
      <c r="M485" s="179"/>
      <c r="N485" s="179"/>
      <c r="O485" s="179">
        <v>13</v>
      </c>
      <c r="P485" s="179"/>
      <c r="Q485" s="179"/>
      <c r="R485" s="179"/>
      <c r="S485" s="179"/>
      <c r="T485" s="179"/>
      <c r="U485" s="57"/>
      <c r="V485" s="57"/>
      <c r="W485" s="57" t="s">
        <v>127</v>
      </c>
      <c r="X485" s="57" t="s">
        <v>109</v>
      </c>
      <c r="Y485" s="57" t="s">
        <v>109</v>
      </c>
      <c r="Z485" s="57" t="s">
        <v>128</v>
      </c>
      <c r="AA485" s="57" t="s">
        <v>128</v>
      </c>
      <c r="AB485" s="57" t="s">
        <v>128</v>
      </c>
      <c r="AC485" s="57">
        <v>19</v>
      </c>
      <c r="AD485" s="57">
        <v>37</v>
      </c>
      <c r="AE485" s="57">
        <v>133</v>
      </c>
      <c r="AF485" s="57" t="s">
        <v>1813</v>
      </c>
      <c r="AG485" s="57" t="s">
        <v>1935</v>
      </c>
      <c r="AH485" s="58" t="s">
        <v>1815</v>
      </c>
      <c r="AI485" s="57"/>
      <c r="AJ485" s="57"/>
      <c r="AK485" s="57"/>
      <c r="AL485" s="57"/>
      <c r="AM485" s="57"/>
      <c r="AN485" s="57"/>
      <c r="AO485" s="57" t="s">
        <v>128</v>
      </c>
    </row>
    <row r="486" s="30" customFormat="1" ht="114" customHeight="1" spans="1:41">
      <c r="A486" s="57" t="s">
        <v>1902</v>
      </c>
      <c r="B486" s="57" t="s">
        <v>1936</v>
      </c>
      <c r="C486" s="57" t="s">
        <v>1812</v>
      </c>
      <c r="D486" s="57" t="s">
        <v>142</v>
      </c>
      <c r="E486" s="57" t="s">
        <v>153</v>
      </c>
      <c r="F486" s="57" t="s">
        <v>126</v>
      </c>
      <c r="G486" s="57" t="s">
        <v>1439</v>
      </c>
      <c r="H486" s="57" t="s">
        <v>154</v>
      </c>
      <c r="I486" s="179">
        <v>15.6</v>
      </c>
      <c r="J486" s="179"/>
      <c r="K486" s="179"/>
      <c r="L486" s="179"/>
      <c r="M486" s="179"/>
      <c r="N486" s="179"/>
      <c r="O486" s="179">
        <v>15.6</v>
      </c>
      <c r="P486" s="179"/>
      <c r="Q486" s="179"/>
      <c r="R486" s="179"/>
      <c r="S486" s="179"/>
      <c r="T486" s="179"/>
      <c r="U486" s="57"/>
      <c r="V486" s="57"/>
      <c r="W486" s="57" t="s">
        <v>127</v>
      </c>
      <c r="X486" s="57" t="s">
        <v>109</v>
      </c>
      <c r="Y486" s="57" t="s">
        <v>109</v>
      </c>
      <c r="Z486" s="57" t="s">
        <v>128</v>
      </c>
      <c r="AA486" s="57" t="s">
        <v>128</v>
      </c>
      <c r="AB486" s="57" t="s">
        <v>128</v>
      </c>
      <c r="AC486" s="57">
        <v>5</v>
      </c>
      <c r="AD486" s="57">
        <v>18</v>
      </c>
      <c r="AE486" s="57">
        <v>36</v>
      </c>
      <c r="AF486" s="57" t="s">
        <v>1813</v>
      </c>
      <c r="AG486" s="57" t="s">
        <v>1937</v>
      </c>
      <c r="AH486" s="58" t="s">
        <v>1815</v>
      </c>
      <c r="AI486" s="57"/>
      <c r="AJ486" s="57"/>
      <c r="AK486" s="57"/>
      <c r="AL486" s="57"/>
      <c r="AM486" s="57"/>
      <c r="AN486" s="57"/>
      <c r="AO486" s="57" t="s">
        <v>128</v>
      </c>
    </row>
    <row r="487" s="44" customFormat="1" ht="114" customHeight="1" spans="1:16375">
      <c r="A487" s="57" t="s">
        <v>1938</v>
      </c>
      <c r="B487" s="57" t="s">
        <v>1939</v>
      </c>
      <c r="C487" s="57" t="s">
        <v>1940</v>
      </c>
      <c r="D487" s="57" t="s">
        <v>403</v>
      </c>
      <c r="E487" s="57" t="s">
        <v>223</v>
      </c>
      <c r="F487" s="57" t="s">
        <v>126</v>
      </c>
      <c r="G487" s="57" t="s">
        <v>1439</v>
      </c>
      <c r="H487" s="57" t="s">
        <v>417</v>
      </c>
      <c r="I487" s="179">
        <v>35.2</v>
      </c>
      <c r="J487" s="179"/>
      <c r="K487" s="179"/>
      <c r="L487" s="179"/>
      <c r="M487" s="179"/>
      <c r="N487" s="179"/>
      <c r="O487" s="179">
        <v>35.2</v>
      </c>
      <c r="P487" s="179"/>
      <c r="Q487" s="179"/>
      <c r="R487" s="179"/>
      <c r="S487" s="179"/>
      <c r="T487" s="179"/>
      <c r="U487" s="57"/>
      <c r="V487" s="57"/>
      <c r="W487" s="57" t="s">
        <v>127</v>
      </c>
      <c r="X487" s="57" t="s">
        <v>109</v>
      </c>
      <c r="Y487" s="57" t="s">
        <v>109</v>
      </c>
      <c r="Z487" s="57" t="s">
        <v>128</v>
      </c>
      <c r="AA487" s="57" t="s">
        <v>128</v>
      </c>
      <c r="AB487" s="57" t="s">
        <v>128</v>
      </c>
      <c r="AC487" s="57">
        <v>119</v>
      </c>
      <c r="AD487" s="57">
        <v>326</v>
      </c>
      <c r="AE487" s="57">
        <v>1456</v>
      </c>
      <c r="AF487" s="57" t="s">
        <v>1813</v>
      </c>
      <c r="AG487" s="57" t="s">
        <v>1941</v>
      </c>
      <c r="AH487" s="58" t="s">
        <v>1942</v>
      </c>
      <c r="AI487" s="57" t="s">
        <v>128</v>
      </c>
      <c r="AJ487" s="57" t="s">
        <v>1439</v>
      </c>
      <c r="AK487" s="57"/>
      <c r="AL487" s="57"/>
      <c r="AM487" s="57"/>
      <c r="AN487" s="57"/>
      <c r="AO487" s="57" t="s">
        <v>128</v>
      </c>
      <c r="XEP487" s="196"/>
      <c r="XEQ487" s="196"/>
      <c r="XER487" s="196"/>
      <c r="XES487" s="196"/>
      <c r="XET487" s="196"/>
      <c r="XEU487" s="196"/>
    </row>
    <row r="488" s="30" customFormat="1" ht="114" customHeight="1" spans="1:41">
      <c r="A488" s="57" t="s">
        <v>1938</v>
      </c>
      <c r="B488" s="57" t="s">
        <v>1943</v>
      </c>
      <c r="C488" s="57" t="s">
        <v>1944</v>
      </c>
      <c r="D488" s="57" t="s">
        <v>403</v>
      </c>
      <c r="E488" s="57" t="s">
        <v>426</v>
      </c>
      <c r="F488" s="57" t="s">
        <v>126</v>
      </c>
      <c r="G488" s="57" t="s">
        <v>1439</v>
      </c>
      <c r="H488" s="57" t="s">
        <v>427</v>
      </c>
      <c r="I488" s="179">
        <v>68.4</v>
      </c>
      <c r="J488" s="179"/>
      <c r="K488" s="179"/>
      <c r="L488" s="179"/>
      <c r="M488" s="179"/>
      <c r="N488" s="179"/>
      <c r="O488" s="179">
        <v>68.4</v>
      </c>
      <c r="P488" s="179"/>
      <c r="Q488" s="179"/>
      <c r="R488" s="179"/>
      <c r="S488" s="179"/>
      <c r="T488" s="179"/>
      <c r="U488" s="57"/>
      <c r="V488" s="57"/>
      <c r="W488" s="57" t="s">
        <v>127</v>
      </c>
      <c r="X488" s="57" t="s">
        <v>109</v>
      </c>
      <c r="Y488" s="57" t="s">
        <v>109</v>
      </c>
      <c r="Z488" s="57" t="s">
        <v>128</v>
      </c>
      <c r="AA488" s="57" t="s">
        <v>128</v>
      </c>
      <c r="AB488" s="57" t="s">
        <v>128</v>
      </c>
      <c r="AC488" s="57">
        <v>171</v>
      </c>
      <c r="AD488" s="57">
        <v>499</v>
      </c>
      <c r="AE488" s="57">
        <v>2097</v>
      </c>
      <c r="AF488" s="57" t="s">
        <v>1813</v>
      </c>
      <c r="AG488" s="57" t="s">
        <v>1945</v>
      </c>
      <c r="AH488" s="58" t="s">
        <v>1815</v>
      </c>
      <c r="AI488" s="57"/>
      <c r="AJ488" s="57"/>
      <c r="AK488" s="57"/>
      <c r="AL488" s="57"/>
      <c r="AM488" s="57"/>
      <c r="AN488" s="57"/>
      <c r="AO488" s="57" t="s">
        <v>128</v>
      </c>
    </row>
    <row r="489" s="44" customFormat="1" ht="70" customHeight="1" spans="1:41">
      <c r="A489" s="57"/>
      <c r="B489" s="58" t="s">
        <v>1946</v>
      </c>
      <c r="C489" s="98" t="s">
        <v>1947</v>
      </c>
      <c r="D489" s="58" t="s">
        <v>551</v>
      </c>
      <c r="E489" s="58" t="s">
        <v>563</v>
      </c>
      <c r="F489" s="57" t="s">
        <v>126</v>
      </c>
      <c r="G489" s="57" t="s">
        <v>1439</v>
      </c>
      <c r="H489" s="58" t="s">
        <v>1948</v>
      </c>
      <c r="I489" s="194">
        <v>325</v>
      </c>
      <c r="J489" s="58"/>
      <c r="K489" s="58"/>
      <c r="L489" s="58"/>
      <c r="M489" s="58"/>
      <c r="N489" s="58"/>
      <c r="O489" s="69">
        <v>325</v>
      </c>
      <c r="P489" s="58"/>
      <c r="Q489" s="195"/>
      <c r="R489" s="58"/>
      <c r="S489" s="58"/>
      <c r="T489" s="58"/>
      <c r="U489" s="58"/>
      <c r="V489" s="58"/>
      <c r="W489" s="57" t="s">
        <v>127</v>
      </c>
      <c r="X489" s="57" t="s">
        <v>109</v>
      </c>
      <c r="Y489" s="57" t="s">
        <v>109</v>
      </c>
      <c r="Z489" s="57" t="s">
        <v>128</v>
      </c>
      <c r="AA489" s="57" t="s">
        <v>128</v>
      </c>
      <c r="AB489" s="57" t="s">
        <v>128</v>
      </c>
      <c r="AC489" s="58">
        <v>233</v>
      </c>
      <c r="AD489" s="58">
        <v>832</v>
      </c>
      <c r="AE489" s="58">
        <v>1871</v>
      </c>
      <c r="AF489" s="57" t="s">
        <v>1813</v>
      </c>
      <c r="AG489" s="57" t="s">
        <v>1949</v>
      </c>
      <c r="AH489" s="58" t="s">
        <v>1950</v>
      </c>
      <c r="AI489" s="58"/>
      <c r="AJ489" s="58"/>
      <c r="AK489" s="58"/>
      <c r="AL489" s="58"/>
      <c r="AM489" s="58"/>
      <c r="AN489" s="58"/>
      <c r="AO489" s="57" t="s">
        <v>128</v>
      </c>
    </row>
    <row r="490" s="44" customFormat="1" ht="76" customHeight="1" spans="1:41">
      <c r="A490" s="57"/>
      <c r="B490" s="58" t="s">
        <v>1951</v>
      </c>
      <c r="C490" s="98" t="s">
        <v>1952</v>
      </c>
      <c r="D490" s="58" t="s">
        <v>293</v>
      </c>
      <c r="E490" s="58" t="s">
        <v>308</v>
      </c>
      <c r="F490" s="57" t="s">
        <v>126</v>
      </c>
      <c r="G490" s="57" t="s">
        <v>1439</v>
      </c>
      <c r="H490" s="58" t="s">
        <v>1948</v>
      </c>
      <c r="I490" s="194">
        <v>195</v>
      </c>
      <c r="J490" s="58"/>
      <c r="K490" s="58"/>
      <c r="L490" s="58"/>
      <c r="M490" s="58"/>
      <c r="N490" s="58"/>
      <c r="O490" s="69">
        <v>195</v>
      </c>
      <c r="P490" s="58"/>
      <c r="Q490" s="195"/>
      <c r="R490" s="58"/>
      <c r="S490" s="58"/>
      <c r="T490" s="58"/>
      <c r="U490" s="58"/>
      <c r="V490" s="58"/>
      <c r="W490" s="57" t="s">
        <v>127</v>
      </c>
      <c r="X490" s="57" t="s">
        <v>109</v>
      </c>
      <c r="Y490" s="57" t="s">
        <v>109</v>
      </c>
      <c r="Z490" s="57" t="s">
        <v>128</v>
      </c>
      <c r="AA490" s="57" t="s">
        <v>128</v>
      </c>
      <c r="AB490" s="57" t="s">
        <v>128</v>
      </c>
      <c r="AC490" s="58">
        <v>162</v>
      </c>
      <c r="AD490" s="58">
        <v>427</v>
      </c>
      <c r="AE490" s="58">
        <v>1102</v>
      </c>
      <c r="AF490" s="57" t="s">
        <v>1813</v>
      </c>
      <c r="AG490" s="57" t="s">
        <v>1953</v>
      </c>
      <c r="AH490" s="58" t="s">
        <v>1950</v>
      </c>
      <c r="AI490" s="58"/>
      <c r="AJ490" s="58"/>
      <c r="AK490" s="58"/>
      <c r="AL490" s="58"/>
      <c r="AM490" s="58"/>
      <c r="AN490" s="58"/>
      <c r="AO490" s="57" t="s">
        <v>128</v>
      </c>
    </row>
    <row r="491" s="44" customFormat="1" ht="76" customHeight="1" spans="1:41">
      <c r="A491" s="57"/>
      <c r="B491" s="58" t="s">
        <v>1954</v>
      </c>
      <c r="C491" s="98" t="s">
        <v>1955</v>
      </c>
      <c r="D491" s="58" t="s">
        <v>142</v>
      </c>
      <c r="E491" s="58" t="s">
        <v>889</v>
      </c>
      <c r="F491" s="57" t="s">
        <v>126</v>
      </c>
      <c r="G491" s="57" t="s">
        <v>1439</v>
      </c>
      <c r="H491" s="58" t="s">
        <v>1948</v>
      </c>
      <c r="I491" s="194">
        <v>156</v>
      </c>
      <c r="J491" s="58"/>
      <c r="K491" s="58"/>
      <c r="L491" s="58"/>
      <c r="M491" s="58"/>
      <c r="N491" s="58"/>
      <c r="O491" s="69">
        <v>156</v>
      </c>
      <c r="P491" s="58"/>
      <c r="Q491" s="195"/>
      <c r="R491" s="58"/>
      <c r="S491" s="58"/>
      <c r="T491" s="58"/>
      <c r="U491" s="58"/>
      <c r="V491" s="58"/>
      <c r="W491" s="57" t="s">
        <v>127</v>
      </c>
      <c r="X491" s="57" t="s">
        <v>109</v>
      </c>
      <c r="Y491" s="57" t="s">
        <v>109</v>
      </c>
      <c r="Z491" s="57" t="s">
        <v>128</v>
      </c>
      <c r="AA491" s="57" t="s">
        <v>128</v>
      </c>
      <c r="AB491" s="57" t="s">
        <v>128</v>
      </c>
      <c r="AC491" s="58">
        <v>218</v>
      </c>
      <c r="AD491" s="58">
        <v>759</v>
      </c>
      <c r="AE491" s="58">
        <v>1511</v>
      </c>
      <c r="AF491" s="57" t="s">
        <v>1813</v>
      </c>
      <c r="AG491" s="57" t="s">
        <v>1956</v>
      </c>
      <c r="AH491" s="58" t="s">
        <v>1950</v>
      </c>
      <c r="AI491" s="58"/>
      <c r="AJ491" s="58"/>
      <c r="AK491" s="58"/>
      <c r="AL491" s="58"/>
      <c r="AM491" s="58"/>
      <c r="AN491" s="58"/>
      <c r="AO491" s="57" t="s">
        <v>128</v>
      </c>
    </row>
    <row r="492" s="44" customFormat="1" ht="76" customHeight="1" spans="1:41">
      <c r="A492" s="57"/>
      <c r="B492" s="58" t="s">
        <v>1957</v>
      </c>
      <c r="C492" s="98" t="s">
        <v>1952</v>
      </c>
      <c r="D492" s="58" t="s">
        <v>461</v>
      </c>
      <c r="E492" s="58" t="s">
        <v>787</v>
      </c>
      <c r="F492" s="57" t="s">
        <v>126</v>
      </c>
      <c r="G492" s="57" t="s">
        <v>1439</v>
      </c>
      <c r="H492" s="58" t="s">
        <v>1948</v>
      </c>
      <c r="I492" s="194">
        <v>195</v>
      </c>
      <c r="J492" s="58"/>
      <c r="K492" s="58"/>
      <c r="L492" s="58"/>
      <c r="M492" s="58"/>
      <c r="N492" s="58"/>
      <c r="O492" s="69">
        <v>195</v>
      </c>
      <c r="P492" s="58"/>
      <c r="Q492" s="195"/>
      <c r="R492" s="58"/>
      <c r="S492" s="58"/>
      <c r="T492" s="58"/>
      <c r="U492" s="58"/>
      <c r="V492" s="58"/>
      <c r="W492" s="57" t="s">
        <v>127</v>
      </c>
      <c r="X492" s="57" t="s">
        <v>109</v>
      </c>
      <c r="Y492" s="57" t="s">
        <v>109</v>
      </c>
      <c r="Z492" s="57" t="s">
        <v>128</v>
      </c>
      <c r="AA492" s="57" t="s">
        <v>128</v>
      </c>
      <c r="AB492" s="57" t="s">
        <v>128</v>
      </c>
      <c r="AC492" s="58">
        <v>164</v>
      </c>
      <c r="AD492" s="58">
        <v>485</v>
      </c>
      <c r="AE492" s="58">
        <v>1143</v>
      </c>
      <c r="AF492" s="57" t="s">
        <v>1813</v>
      </c>
      <c r="AG492" s="57" t="s">
        <v>1953</v>
      </c>
      <c r="AH492" s="58" t="s">
        <v>1950</v>
      </c>
      <c r="AI492" s="58"/>
      <c r="AJ492" s="58"/>
      <c r="AK492" s="58"/>
      <c r="AL492" s="58"/>
      <c r="AM492" s="58"/>
      <c r="AN492" s="58"/>
      <c r="AO492" s="57" t="s">
        <v>128</v>
      </c>
    </row>
    <row r="493" s="44" customFormat="1" ht="76" customHeight="1" spans="1:41">
      <c r="A493" s="57"/>
      <c r="B493" s="58" t="s">
        <v>1958</v>
      </c>
      <c r="C493" s="98" t="s">
        <v>1959</v>
      </c>
      <c r="D493" s="58" t="s">
        <v>551</v>
      </c>
      <c r="E493" s="58" t="s">
        <v>612</v>
      </c>
      <c r="F493" s="57" t="s">
        <v>126</v>
      </c>
      <c r="G493" s="57" t="s">
        <v>1439</v>
      </c>
      <c r="H493" s="58" t="s">
        <v>1948</v>
      </c>
      <c r="I493" s="194">
        <v>306</v>
      </c>
      <c r="J493" s="58"/>
      <c r="K493" s="58"/>
      <c r="L493" s="58"/>
      <c r="M493" s="58"/>
      <c r="N493" s="58"/>
      <c r="O493" s="69">
        <v>306</v>
      </c>
      <c r="P493" s="58"/>
      <c r="Q493" s="195"/>
      <c r="R493" s="58"/>
      <c r="S493" s="58"/>
      <c r="T493" s="58"/>
      <c r="U493" s="58"/>
      <c r="V493" s="58"/>
      <c r="W493" s="57" t="s">
        <v>127</v>
      </c>
      <c r="X493" s="57" t="s">
        <v>109</v>
      </c>
      <c r="Y493" s="57" t="s">
        <v>109</v>
      </c>
      <c r="Z493" s="57" t="s">
        <v>128</v>
      </c>
      <c r="AA493" s="57" t="s">
        <v>128</v>
      </c>
      <c r="AB493" s="57" t="s">
        <v>128</v>
      </c>
      <c r="AC493" s="58">
        <v>232</v>
      </c>
      <c r="AD493" s="58">
        <v>810</v>
      </c>
      <c r="AE493" s="58">
        <v>2070</v>
      </c>
      <c r="AF493" s="57" t="s">
        <v>1813</v>
      </c>
      <c r="AG493" s="57" t="s">
        <v>1960</v>
      </c>
      <c r="AH493" s="58" t="s">
        <v>1950</v>
      </c>
      <c r="AI493" s="58"/>
      <c r="AJ493" s="58"/>
      <c r="AK493" s="58"/>
      <c r="AL493" s="58"/>
      <c r="AM493" s="58"/>
      <c r="AN493" s="58"/>
      <c r="AO493" s="57" t="s">
        <v>128</v>
      </c>
    </row>
    <row r="494" s="44" customFormat="1" ht="76" customHeight="1" spans="1:41">
      <c r="A494" s="57"/>
      <c r="B494" s="58" t="s">
        <v>1961</v>
      </c>
      <c r="C494" s="98" t="s">
        <v>1947</v>
      </c>
      <c r="D494" s="58" t="s">
        <v>182</v>
      </c>
      <c r="E494" s="58" t="s">
        <v>199</v>
      </c>
      <c r="F494" s="57" t="s">
        <v>126</v>
      </c>
      <c r="G494" s="57" t="s">
        <v>1439</v>
      </c>
      <c r="H494" s="58" t="s">
        <v>1948</v>
      </c>
      <c r="I494" s="194">
        <v>325</v>
      </c>
      <c r="J494" s="58"/>
      <c r="K494" s="58"/>
      <c r="L494" s="58"/>
      <c r="M494" s="58"/>
      <c r="N494" s="58"/>
      <c r="O494" s="69">
        <v>325</v>
      </c>
      <c r="P494" s="58"/>
      <c r="Q494" s="195"/>
      <c r="R494" s="58"/>
      <c r="S494" s="58"/>
      <c r="T494" s="58"/>
      <c r="U494" s="58"/>
      <c r="V494" s="58"/>
      <c r="W494" s="57" t="s">
        <v>127</v>
      </c>
      <c r="X494" s="57" t="s">
        <v>109</v>
      </c>
      <c r="Y494" s="57" t="s">
        <v>109</v>
      </c>
      <c r="Z494" s="57" t="s">
        <v>128</v>
      </c>
      <c r="AA494" s="57" t="s">
        <v>128</v>
      </c>
      <c r="AB494" s="57" t="s">
        <v>128</v>
      </c>
      <c r="AC494" s="58">
        <v>173</v>
      </c>
      <c r="AD494" s="58">
        <v>490</v>
      </c>
      <c r="AE494" s="58">
        <v>1222</v>
      </c>
      <c r="AF494" s="57" t="s">
        <v>1813</v>
      </c>
      <c r="AG494" s="57" t="s">
        <v>1949</v>
      </c>
      <c r="AH494" s="58" t="s">
        <v>1950</v>
      </c>
      <c r="AI494" s="58"/>
      <c r="AJ494" s="58"/>
      <c r="AK494" s="58"/>
      <c r="AL494" s="58"/>
      <c r="AM494" s="58"/>
      <c r="AN494" s="58"/>
      <c r="AO494" s="57" t="s">
        <v>128</v>
      </c>
    </row>
    <row r="495" s="44" customFormat="1" ht="76" customHeight="1" spans="1:41">
      <c r="A495" s="57"/>
      <c r="B495" s="58" t="s">
        <v>1962</v>
      </c>
      <c r="C495" s="98" t="s">
        <v>1947</v>
      </c>
      <c r="D495" s="58" t="s">
        <v>403</v>
      </c>
      <c r="E495" s="58" t="s">
        <v>421</v>
      </c>
      <c r="F495" s="57" t="s">
        <v>126</v>
      </c>
      <c r="G495" s="57" t="s">
        <v>1439</v>
      </c>
      <c r="H495" s="58" t="s">
        <v>1948</v>
      </c>
      <c r="I495" s="194">
        <v>325</v>
      </c>
      <c r="J495" s="58"/>
      <c r="K495" s="58"/>
      <c r="L495" s="58"/>
      <c r="M495" s="58"/>
      <c r="N495" s="58"/>
      <c r="O495" s="69">
        <v>325</v>
      </c>
      <c r="P495" s="58"/>
      <c r="Q495" s="195"/>
      <c r="R495" s="58"/>
      <c r="S495" s="58"/>
      <c r="T495" s="58"/>
      <c r="U495" s="58"/>
      <c r="V495" s="58"/>
      <c r="W495" s="57" t="s">
        <v>127</v>
      </c>
      <c r="X495" s="57" t="s">
        <v>109</v>
      </c>
      <c r="Y495" s="57" t="s">
        <v>109</v>
      </c>
      <c r="Z495" s="57" t="s">
        <v>128</v>
      </c>
      <c r="AA495" s="57" t="s">
        <v>128</v>
      </c>
      <c r="AB495" s="57" t="s">
        <v>128</v>
      </c>
      <c r="AC495" s="58">
        <v>196</v>
      </c>
      <c r="AD495" s="58">
        <v>635</v>
      </c>
      <c r="AE495" s="58">
        <v>1439</v>
      </c>
      <c r="AF495" s="57" t="s">
        <v>1813</v>
      </c>
      <c r="AG495" s="57" t="s">
        <v>1949</v>
      </c>
      <c r="AH495" s="58" t="s">
        <v>1950</v>
      </c>
      <c r="AI495" s="58"/>
      <c r="AJ495" s="58"/>
      <c r="AK495" s="58"/>
      <c r="AL495" s="58"/>
      <c r="AM495" s="58"/>
      <c r="AN495" s="58"/>
      <c r="AO495" s="57" t="s">
        <v>128</v>
      </c>
    </row>
    <row r="496" s="44" customFormat="1" ht="76" customHeight="1" spans="1:41">
      <c r="A496" s="57"/>
      <c r="B496" s="58" t="s">
        <v>1963</v>
      </c>
      <c r="C496" s="98" t="s">
        <v>1964</v>
      </c>
      <c r="D496" s="58" t="s">
        <v>142</v>
      </c>
      <c r="E496" s="58" t="s">
        <v>889</v>
      </c>
      <c r="F496" s="57" t="s">
        <v>126</v>
      </c>
      <c r="G496" s="57" t="s">
        <v>1439</v>
      </c>
      <c r="H496" s="58" t="s">
        <v>1948</v>
      </c>
      <c r="I496" s="194">
        <v>176</v>
      </c>
      <c r="J496" s="58"/>
      <c r="K496" s="58"/>
      <c r="L496" s="58"/>
      <c r="M496" s="58"/>
      <c r="N496" s="58"/>
      <c r="O496" s="69">
        <v>176</v>
      </c>
      <c r="P496" s="58"/>
      <c r="Q496" s="195"/>
      <c r="R496" s="58"/>
      <c r="S496" s="58"/>
      <c r="T496" s="58"/>
      <c r="U496" s="58"/>
      <c r="V496" s="58"/>
      <c r="W496" s="57" t="s">
        <v>127</v>
      </c>
      <c r="X496" s="57" t="s">
        <v>109</v>
      </c>
      <c r="Y496" s="57" t="s">
        <v>109</v>
      </c>
      <c r="Z496" s="57" t="s">
        <v>128</v>
      </c>
      <c r="AA496" s="57" t="s">
        <v>128</v>
      </c>
      <c r="AB496" s="57" t="s">
        <v>128</v>
      </c>
      <c r="AC496" s="58">
        <v>218</v>
      </c>
      <c r="AD496" s="58">
        <v>759</v>
      </c>
      <c r="AE496" s="58">
        <v>1511</v>
      </c>
      <c r="AF496" s="57" t="s">
        <v>1813</v>
      </c>
      <c r="AG496" s="57" t="s">
        <v>1965</v>
      </c>
      <c r="AH496" s="58" t="s">
        <v>1950</v>
      </c>
      <c r="AI496" s="58"/>
      <c r="AJ496" s="58"/>
      <c r="AK496" s="58"/>
      <c r="AL496" s="58"/>
      <c r="AM496" s="58"/>
      <c r="AN496" s="58"/>
      <c r="AO496" s="57" t="s">
        <v>128</v>
      </c>
    </row>
    <row r="497" s="44" customFormat="1" ht="76" customHeight="1" spans="1:41">
      <c r="A497" s="57"/>
      <c r="B497" s="58" t="s">
        <v>1966</v>
      </c>
      <c r="C497" s="98" t="s">
        <v>1967</v>
      </c>
      <c r="D497" s="58" t="s">
        <v>182</v>
      </c>
      <c r="E497" s="58" t="s">
        <v>203</v>
      </c>
      <c r="F497" s="57" t="s">
        <v>126</v>
      </c>
      <c r="G497" s="57" t="s">
        <v>1439</v>
      </c>
      <c r="H497" s="58" t="s">
        <v>1948</v>
      </c>
      <c r="I497" s="194">
        <v>351</v>
      </c>
      <c r="J497" s="58"/>
      <c r="K497" s="58"/>
      <c r="L497" s="58"/>
      <c r="M497" s="58"/>
      <c r="N497" s="58"/>
      <c r="O497" s="69">
        <v>351</v>
      </c>
      <c r="P497" s="58"/>
      <c r="Q497" s="195"/>
      <c r="R497" s="58"/>
      <c r="S497" s="58"/>
      <c r="T497" s="58"/>
      <c r="U497" s="58"/>
      <c r="V497" s="58"/>
      <c r="W497" s="57" t="s">
        <v>127</v>
      </c>
      <c r="X497" s="57" t="s">
        <v>109</v>
      </c>
      <c r="Y497" s="57" t="s">
        <v>109</v>
      </c>
      <c r="Z497" s="57" t="s">
        <v>128</v>
      </c>
      <c r="AA497" s="57" t="s">
        <v>128</v>
      </c>
      <c r="AB497" s="57" t="s">
        <v>128</v>
      </c>
      <c r="AC497" s="58">
        <v>215</v>
      </c>
      <c r="AD497" s="58">
        <v>671</v>
      </c>
      <c r="AE497" s="58">
        <v>1298</v>
      </c>
      <c r="AF497" s="57" t="s">
        <v>1813</v>
      </c>
      <c r="AG497" s="57" t="s">
        <v>1968</v>
      </c>
      <c r="AH497" s="58" t="s">
        <v>1950</v>
      </c>
      <c r="AI497" s="58"/>
      <c r="AJ497" s="58"/>
      <c r="AK497" s="58"/>
      <c r="AL497" s="58"/>
      <c r="AM497" s="58"/>
      <c r="AN497" s="58"/>
      <c r="AO497" s="57" t="s">
        <v>128</v>
      </c>
    </row>
    <row r="498" s="44" customFormat="1" ht="76" customHeight="1" spans="1:41">
      <c r="A498" s="57"/>
      <c r="B498" s="58" t="s">
        <v>1969</v>
      </c>
      <c r="C498" s="98" t="s">
        <v>1959</v>
      </c>
      <c r="D498" s="58" t="s">
        <v>551</v>
      </c>
      <c r="E498" s="58" t="s">
        <v>580</v>
      </c>
      <c r="F498" s="57" t="s">
        <v>126</v>
      </c>
      <c r="G498" s="57" t="s">
        <v>1439</v>
      </c>
      <c r="H498" s="58" t="s">
        <v>1948</v>
      </c>
      <c r="I498" s="194">
        <v>306</v>
      </c>
      <c r="J498" s="58"/>
      <c r="K498" s="58"/>
      <c r="L498" s="58"/>
      <c r="M498" s="58"/>
      <c r="N498" s="58"/>
      <c r="O498" s="69">
        <v>306</v>
      </c>
      <c r="P498" s="58"/>
      <c r="Q498" s="195"/>
      <c r="R498" s="58"/>
      <c r="S498" s="58"/>
      <c r="T498" s="58"/>
      <c r="U498" s="58"/>
      <c r="V498" s="58"/>
      <c r="W498" s="57" t="s">
        <v>127</v>
      </c>
      <c r="X498" s="57" t="s">
        <v>109</v>
      </c>
      <c r="Y498" s="57" t="s">
        <v>109</v>
      </c>
      <c r="Z498" s="57" t="s">
        <v>128</v>
      </c>
      <c r="AA498" s="57" t="s">
        <v>128</v>
      </c>
      <c r="AB498" s="57" t="s">
        <v>128</v>
      </c>
      <c r="AC498" s="58">
        <v>241</v>
      </c>
      <c r="AD498" s="58">
        <v>791</v>
      </c>
      <c r="AE498" s="58">
        <v>1708</v>
      </c>
      <c r="AF498" s="57" t="s">
        <v>1813</v>
      </c>
      <c r="AG498" s="57" t="s">
        <v>1960</v>
      </c>
      <c r="AH498" s="58" t="s">
        <v>1950</v>
      </c>
      <c r="AI498" s="58"/>
      <c r="AJ498" s="58"/>
      <c r="AK498" s="58"/>
      <c r="AL498" s="58"/>
      <c r="AM498" s="58"/>
      <c r="AN498" s="58"/>
      <c r="AO498" s="57" t="s">
        <v>128</v>
      </c>
    </row>
    <row r="499" s="44" customFormat="1" ht="76" customHeight="1" spans="1:41">
      <c r="A499" s="57"/>
      <c r="B499" s="58" t="s">
        <v>1970</v>
      </c>
      <c r="C499" s="98" t="s">
        <v>1971</v>
      </c>
      <c r="D499" s="58" t="s">
        <v>293</v>
      </c>
      <c r="E499" s="58" t="s">
        <v>300</v>
      </c>
      <c r="F499" s="57" t="s">
        <v>126</v>
      </c>
      <c r="G499" s="57" t="s">
        <v>1439</v>
      </c>
      <c r="H499" s="58" t="s">
        <v>1948</v>
      </c>
      <c r="I499" s="194">
        <v>120</v>
      </c>
      <c r="J499" s="58"/>
      <c r="K499" s="58"/>
      <c r="L499" s="58"/>
      <c r="M499" s="58"/>
      <c r="N499" s="58"/>
      <c r="O499" s="69">
        <v>120</v>
      </c>
      <c r="P499" s="58"/>
      <c r="Q499" s="195"/>
      <c r="R499" s="58"/>
      <c r="S499" s="58"/>
      <c r="T499" s="58"/>
      <c r="U499" s="58"/>
      <c r="V499" s="58"/>
      <c r="W499" s="57" t="s">
        <v>127</v>
      </c>
      <c r="X499" s="57" t="s">
        <v>109</v>
      </c>
      <c r="Y499" s="57" t="s">
        <v>109</v>
      </c>
      <c r="Z499" s="57" t="s">
        <v>128</v>
      </c>
      <c r="AA499" s="57" t="s">
        <v>128</v>
      </c>
      <c r="AB499" s="57" t="s">
        <v>128</v>
      </c>
      <c r="AC499" s="58">
        <v>209</v>
      </c>
      <c r="AD499" s="58">
        <v>628</v>
      </c>
      <c r="AE499" s="58">
        <v>1875</v>
      </c>
      <c r="AF499" s="57" t="s">
        <v>1813</v>
      </c>
      <c r="AG499" s="57" t="s">
        <v>1972</v>
      </c>
      <c r="AH499" s="58" t="s">
        <v>1950</v>
      </c>
      <c r="AI499" s="58"/>
      <c r="AJ499" s="58"/>
      <c r="AK499" s="58"/>
      <c r="AL499" s="58"/>
      <c r="AM499" s="58"/>
      <c r="AN499" s="58"/>
      <c r="AO499" s="57" t="s">
        <v>128</v>
      </c>
    </row>
    <row r="500" s="44" customFormat="1" ht="76" customHeight="1" spans="1:41">
      <c r="A500" s="57"/>
      <c r="B500" s="58" t="s">
        <v>1973</v>
      </c>
      <c r="C500" s="98" t="s">
        <v>1947</v>
      </c>
      <c r="D500" s="58" t="s">
        <v>142</v>
      </c>
      <c r="E500" s="58" t="s">
        <v>868</v>
      </c>
      <c r="F500" s="57" t="s">
        <v>126</v>
      </c>
      <c r="G500" s="57" t="s">
        <v>1439</v>
      </c>
      <c r="H500" s="58" t="s">
        <v>1948</v>
      </c>
      <c r="I500" s="194">
        <v>325</v>
      </c>
      <c r="J500" s="58"/>
      <c r="K500" s="58"/>
      <c r="L500" s="58"/>
      <c r="M500" s="58"/>
      <c r="N500" s="58"/>
      <c r="O500" s="69">
        <v>325</v>
      </c>
      <c r="P500" s="58"/>
      <c r="Q500" s="195"/>
      <c r="R500" s="58"/>
      <c r="S500" s="58"/>
      <c r="T500" s="58"/>
      <c r="U500" s="58"/>
      <c r="V500" s="58"/>
      <c r="W500" s="57" t="s">
        <v>127</v>
      </c>
      <c r="X500" s="57" t="s">
        <v>109</v>
      </c>
      <c r="Y500" s="57" t="s">
        <v>109</v>
      </c>
      <c r="Z500" s="57" t="s">
        <v>128</v>
      </c>
      <c r="AA500" s="57" t="s">
        <v>128</v>
      </c>
      <c r="AB500" s="57" t="s">
        <v>128</v>
      </c>
      <c r="AC500" s="58">
        <v>187</v>
      </c>
      <c r="AD500" s="58">
        <v>649</v>
      </c>
      <c r="AE500" s="58">
        <v>1207</v>
      </c>
      <c r="AF500" s="57" t="s">
        <v>1813</v>
      </c>
      <c r="AG500" s="57" t="s">
        <v>1949</v>
      </c>
      <c r="AH500" s="58" t="s">
        <v>1950</v>
      </c>
      <c r="AI500" s="58"/>
      <c r="AJ500" s="58"/>
      <c r="AK500" s="58"/>
      <c r="AL500" s="58"/>
      <c r="AM500" s="58"/>
      <c r="AN500" s="58"/>
      <c r="AO500" s="57" t="s">
        <v>128</v>
      </c>
    </row>
    <row r="501" s="44" customFormat="1" ht="76" customHeight="1" spans="1:41">
      <c r="A501" s="57"/>
      <c r="B501" s="58" t="s">
        <v>1974</v>
      </c>
      <c r="C501" s="98" t="s">
        <v>1947</v>
      </c>
      <c r="D501" s="58" t="s">
        <v>182</v>
      </c>
      <c r="E501" s="58" t="s">
        <v>208</v>
      </c>
      <c r="F501" s="57" t="s">
        <v>126</v>
      </c>
      <c r="G501" s="57" t="s">
        <v>1439</v>
      </c>
      <c r="H501" s="58" t="s">
        <v>1948</v>
      </c>
      <c r="I501" s="194">
        <v>325</v>
      </c>
      <c r="J501" s="58"/>
      <c r="K501" s="58"/>
      <c r="L501" s="58"/>
      <c r="M501" s="58"/>
      <c r="N501" s="58"/>
      <c r="O501" s="69">
        <v>325</v>
      </c>
      <c r="P501" s="58"/>
      <c r="Q501" s="195"/>
      <c r="R501" s="58"/>
      <c r="S501" s="58"/>
      <c r="T501" s="58"/>
      <c r="U501" s="58"/>
      <c r="V501" s="58"/>
      <c r="W501" s="57" t="s">
        <v>127</v>
      </c>
      <c r="X501" s="57" t="s">
        <v>109</v>
      </c>
      <c r="Y501" s="57" t="s">
        <v>109</v>
      </c>
      <c r="Z501" s="57" t="s">
        <v>128</v>
      </c>
      <c r="AA501" s="57" t="s">
        <v>128</v>
      </c>
      <c r="AB501" s="57" t="s">
        <v>128</v>
      </c>
      <c r="AC501" s="58">
        <v>194</v>
      </c>
      <c r="AD501" s="58">
        <v>641</v>
      </c>
      <c r="AE501" s="58">
        <v>1637</v>
      </c>
      <c r="AF501" s="57" t="s">
        <v>1813</v>
      </c>
      <c r="AG501" s="57" t="s">
        <v>1975</v>
      </c>
      <c r="AH501" s="58" t="s">
        <v>1976</v>
      </c>
      <c r="AI501" s="58"/>
      <c r="AJ501" s="58"/>
      <c r="AK501" s="58"/>
      <c r="AL501" s="58"/>
      <c r="AM501" s="58"/>
      <c r="AN501" s="58"/>
      <c r="AO501" s="57" t="s">
        <v>128</v>
      </c>
    </row>
    <row r="502" s="44" customFormat="1" ht="68" customHeight="1" spans="1:41">
      <c r="A502" s="57"/>
      <c r="B502" s="58" t="s">
        <v>1977</v>
      </c>
      <c r="C502" s="98" t="s">
        <v>1947</v>
      </c>
      <c r="D502" s="58" t="s">
        <v>403</v>
      </c>
      <c r="E502" s="58" t="s">
        <v>421</v>
      </c>
      <c r="F502" s="57" t="s">
        <v>126</v>
      </c>
      <c r="G502" s="57" t="s">
        <v>1439</v>
      </c>
      <c r="H502" s="58" t="s">
        <v>1948</v>
      </c>
      <c r="I502" s="194">
        <v>325</v>
      </c>
      <c r="J502" s="58"/>
      <c r="K502" s="58"/>
      <c r="L502" s="58"/>
      <c r="M502" s="58"/>
      <c r="N502" s="58"/>
      <c r="O502" s="69">
        <v>325</v>
      </c>
      <c r="P502" s="58"/>
      <c r="Q502" s="195"/>
      <c r="R502" s="58"/>
      <c r="S502" s="58"/>
      <c r="T502" s="58"/>
      <c r="U502" s="58"/>
      <c r="V502" s="58"/>
      <c r="W502" s="57" t="s">
        <v>127</v>
      </c>
      <c r="X502" s="57" t="s">
        <v>109</v>
      </c>
      <c r="Y502" s="57" t="s">
        <v>109</v>
      </c>
      <c r="Z502" s="57" t="s">
        <v>128</v>
      </c>
      <c r="AA502" s="57" t="s">
        <v>128</v>
      </c>
      <c r="AB502" s="57" t="s">
        <v>128</v>
      </c>
      <c r="AC502" s="58">
        <v>196</v>
      </c>
      <c r="AD502" s="58">
        <v>635</v>
      </c>
      <c r="AE502" s="58">
        <v>1439</v>
      </c>
      <c r="AF502" s="57" t="s">
        <v>1813</v>
      </c>
      <c r="AG502" s="57" t="s">
        <v>1949</v>
      </c>
      <c r="AH502" s="58" t="s">
        <v>1950</v>
      </c>
      <c r="AI502" s="58"/>
      <c r="AJ502" s="58"/>
      <c r="AK502" s="58"/>
      <c r="AL502" s="58"/>
      <c r="AM502" s="58"/>
      <c r="AN502" s="58"/>
      <c r="AO502" s="57" t="s">
        <v>128</v>
      </c>
    </row>
    <row r="503" s="44" customFormat="1" ht="68" customHeight="1" spans="1:41">
      <c r="A503" s="57"/>
      <c r="B503" s="58" t="s">
        <v>1978</v>
      </c>
      <c r="C503" s="98" t="s">
        <v>1979</v>
      </c>
      <c r="D503" s="58" t="s">
        <v>551</v>
      </c>
      <c r="E503" s="58" t="s">
        <v>576</v>
      </c>
      <c r="F503" s="57" t="s">
        <v>126</v>
      </c>
      <c r="G503" s="57" t="s">
        <v>1439</v>
      </c>
      <c r="H503" s="58" t="s">
        <v>1948</v>
      </c>
      <c r="I503" s="194">
        <v>228</v>
      </c>
      <c r="J503" s="58"/>
      <c r="K503" s="58"/>
      <c r="L503" s="58"/>
      <c r="M503" s="58"/>
      <c r="N503" s="58"/>
      <c r="O503" s="69">
        <v>228</v>
      </c>
      <c r="P503" s="58"/>
      <c r="Q503" s="195"/>
      <c r="R503" s="58"/>
      <c r="S503" s="58"/>
      <c r="T503" s="58"/>
      <c r="U503" s="58"/>
      <c r="V503" s="58"/>
      <c r="W503" s="57" t="s">
        <v>127</v>
      </c>
      <c r="X503" s="57" t="s">
        <v>109</v>
      </c>
      <c r="Y503" s="57" t="s">
        <v>109</v>
      </c>
      <c r="Z503" s="57" t="s">
        <v>128</v>
      </c>
      <c r="AA503" s="57" t="s">
        <v>128</v>
      </c>
      <c r="AB503" s="57" t="s">
        <v>128</v>
      </c>
      <c r="AC503" s="58">
        <v>228</v>
      </c>
      <c r="AD503" s="58">
        <v>757</v>
      </c>
      <c r="AE503" s="58">
        <v>1607</v>
      </c>
      <c r="AF503" s="57" t="s">
        <v>1813</v>
      </c>
      <c r="AG503" s="57" t="s">
        <v>1975</v>
      </c>
      <c r="AH503" s="58" t="s">
        <v>1950</v>
      </c>
      <c r="AI503" s="58"/>
      <c r="AJ503" s="58"/>
      <c r="AK503" s="58"/>
      <c r="AL503" s="58"/>
      <c r="AM503" s="58"/>
      <c r="AN503" s="58"/>
      <c r="AO503" s="57" t="s">
        <v>128</v>
      </c>
    </row>
    <row r="504" s="44" customFormat="1" ht="68" customHeight="1" spans="1:41">
      <c r="A504" s="57"/>
      <c r="B504" s="58" t="s">
        <v>1980</v>
      </c>
      <c r="C504" s="98" t="s">
        <v>1981</v>
      </c>
      <c r="D504" s="58" t="s">
        <v>461</v>
      </c>
      <c r="E504" s="58" t="s">
        <v>489</v>
      </c>
      <c r="F504" s="57" t="s">
        <v>126</v>
      </c>
      <c r="G504" s="57" t="s">
        <v>1439</v>
      </c>
      <c r="H504" s="58" t="s">
        <v>1948</v>
      </c>
      <c r="I504" s="194">
        <v>130</v>
      </c>
      <c r="J504" s="58"/>
      <c r="K504" s="58"/>
      <c r="L504" s="58"/>
      <c r="M504" s="58"/>
      <c r="N504" s="58"/>
      <c r="O504" s="69">
        <v>130</v>
      </c>
      <c r="P504" s="58"/>
      <c r="Q504" s="195"/>
      <c r="R504" s="58"/>
      <c r="S504" s="58"/>
      <c r="T504" s="58"/>
      <c r="U504" s="58"/>
      <c r="V504" s="58"/>
      <c r="W504" s="57" t="s">
        <v>127</v>
      </c>
      <c r="X504" s="57" t="s">
        <v>109</v>
      </c>
      <c r="Y504" s="57" t="s">
        <v>109</v>
      </c>
      <c r="Z504" s="57" t="s">
        <v>128</v>
      </c>
      <c r="AA504" s="57" t="s">
        <v>128</v>
      </c>
      <c r="AB504" s="57" t="s">
        <v>128</v>
      </c>
      <c r="AC504" s="58">
        <v>170</v>
      </c>
      <c r="AD504" s="58">
        <v>532</v>
      </c>
      <c r="AE504" s="58">
        <v>1380</v>
      </c>
      <c r="AF504" s="57" t="s">
        <v>1813</v>
      </c>
      <c r="AG504" s="57" t="s">
        <v>1982</v>
      </c>
      <c r="AH504" s="58" t="s">
        <v>1950</v>
      </c>
      <c r="AI504" s="58"/>
      <c r="AJ504" s="58"/>
      <c r="AK504" s="58"/>
      <c r="AL504" s="58"/>
      <c r="AM504" s="58"/>
      <c r="AN504" s="58"/>
      <c r="AO504" s="57" t="s">
        <v>128</v>
      </c>
    </row>
    <row r="505" s="44" customFormat="1" ht="68" customHeight="1" spans="1:41">
      <c r="A505" s="57"/>
      <c r="B505" s="58" t="s">
        <v>1983</v>
      </c>
      <c r="C505" s="98" t="s">
        <v>1984</v>
      </c>
      <c r="D505" s="58" t="s">
        <v>461</v>
      </c>
      <c r="E505" s="58" t="s">
        <v>489</v>
      </c>
      <c r="F505" s="57" t="s">
        <v>126</v>
      </c>
      <c r="G505" s="57" t="s">
        <v>1439</v>
      </c>
      <c r="H505" s="58" t="s">
        <v>1948</v>
      </c>
      <c r="I505" s="194">
        <v>260</v>
      </c>
      <c r="J505" s="58"/>
      <c r="K505" s="58"/>
      <c r="L505" s="58"/>
      <c r="M505" s="58"/>
      <c r="N505" s="58"/>
      <c r="O505" s="69">
        <v>260</v>
      </c>
      <c r="P505" s="58"/>
      <c r="Q505" s="195"/>
      <c r="R505" s="58"/>
      <c r="S505" s="58"/>
      <c r="T505" s="58"/>
      <c r="U505" s="58"/>
      <c r="V505" s="58"/>
      <c r="W505" s="57" t="s">
        <v>127</v>
      </c>
      <c r="X505" s="57" t="s">
        <v>109</v>
      </c>
      <c r="Y505" s="57" t="s">
        <v>109</v>
      </c>
      <c r="Z505" s="57" t="s">
        <v>128</v>
      </c>
      <c r="AA505" s="57" t="s">
        <v>128</v>
      </c>
      <c r="AB505" s="57" t="s">
        <v>128</v>
      </c>
      <c r="AC505" s="58">
        <v>170</v>
      </c>
      <c r="AD505" s="58">
        <v>532</v>
      </c>
      <c r="AE505" s="58">
        <v>1380</v>
      </c>
      <c r="AF505" s="57" t="s">
        <v>1813</v>
      </c>
      <c r="AG505" s="57" t="s">
        <v>1985</v>
      </c>
      <c r="AH505" s="58" t="s">
        <v>1950</v>
      </c>
      <c r="AI505" s="58"/>
      <c r="AJ505" s="58"/>
      <c r="AK505" s="58"/>
      <c r="AL505" s="58"/>
      <c r="AM505" s="58"/>
      <c r="AN505" s="58"/>
      <c r="AO505" s="57" t="s">
        <v>128</v>
      </c>
    </row>
    <row r="506" s="44" customFormat="1" ht="68" customHeight="1" spans="1:41">
      <c r="A506" s="57"/>
      <c r="B506" s="58" t="s">
        <v>1986</v>
      </c>
      <c r="C506" s="98" t="s">
        <v>1987</v>
      </c>
      <c r="D506" s="58" t="s">
        <v>293</v>
      </c>
      <c r="E506" s="58" t="s">
        <v>308</v>
      </c>
      <c r="F506" s="57" t="s">
        <v>126</v>
      </c>
      <c r="G506" s="57" t="s">
        <v>1439</v>
      </c>
      <c r="H506" s="58" t="s">
        <v>1948</v>
      </c>
      <c r="I506" s="194">
        <v>23</v>
      </c>
      <c r="J506" s="58"/>
      <c r="K506" s="58"/>
      <c r="L506" s="58"/>
      <c r="M506" s="58"/>
      <c r="N506" s="58"/>
      <c r="O506" s="69">
        <v>23</v>
      </c>
      <c r="P506" s="58"/>
      <c r="Q506" s="195"/>
      <c r="R506" s="58"/>
      <c r="S506" s="58"/>
      <c r="T506" s="58"/>
      <c r="U506" s="58"/>
      <c r="V506" s="58"/>
      <c r="W506" s="57" t="s">
        <v>127</v>
      </c>
      <c r="X506" s="57" t="s">
        <v>109</v>
      </c>
      <c r="Y506" s="57" t="s">
        <v>109</v>
      </c>
      <c r="Z506" s="57" t="s">
        <v>128</v>
      </c>
      <c r="AA506" s="57" t="s">
        <v>128</v>
      </c>
      <c r="AB506" s="57" t="s">
        <v>128</v>
      </c>
      <c r="AC506" s="58">
        <v>162</v>
      </c>
      <c r="AD506" s="58">
        <v>427</v>
      </c>
      <c r="AE506" s="58">
        <v>1102</v>
      </c>
      <c r="AF506" s="57" t="s">
        <v>1813</v>
      </c>
      <c r="AG506" s="57" t="s">
        <v>1988</v>
      </c>
      <c r="AH506" s="58" t="s">
        <v>1950</v>
      </c>
      <c r="AI506" s="58"/>
      <c r="AJ506" s="58"/>
      <c r="AK506" s="58"/>
      <c r="AL506" s="58"/>
      <c r="AM506" s="58"/>
      <c r="AN506" s="58"/>
      <c r="AO506" s="57" t="s">
        <v>128</v>
      </c>
    </row>
    <row r="507" s="44" customFormat="1" ht="68" customHeight="1" spans="1:41">
      <c r="A507" s="57"/>
      <c r="B507" s="58" t="s">
        <v>1989</v>
      </c>
      <c r="C507" s="98" t="s">
        <v>1990</v>
      </c>
      <c r="D507" s="58" t="s">
        <v>133</v>
      </c>
      <c r="E507" s="58" t="s">
        <v>380</v>
      </c>
      <c r="F507" s="57" t="s">
        <v>126</v>
      </c>
      <c r="G507" s="57" t="s">
        <v>1439</v>
      </c>
      <c r="H507" s="58" t="s">
        <v>1948</v>
      </c>
      <c r="I507" s="194">
        <v>104</v>
      </c>
      <c r="J507" s="58"/>
      <c r="K507" s="58"/>
      <c r="L507" s="58"/>
      <c r="M507" s="58"/>
      <c r="N507" s="58"/>
      <c r="O507" s="69">
        <v>104</v>
      </c>
      <c r="P507" s="58"/>
      <c r="Q507" s="195"/>
      <c r="R507" s="58"/>
      <c r="S507" s="58"/>
      <c r="T507" s="58"/>
      <c r="U507" s="58"/>
      <c r="V507" s="58"/>
      <c r="W507" s="57" t="s">
        <v>127</v>
      </c>
      <c r="X507" s="57" t="s">
        <v>109</v>
      </c>
      <c r="Y507" s="57" t="s">
        <v>109</v>
      </c>
      <c r="Z507" s="57" t="s">
        <v>128</v>
      </c>
      <c r="AA507" s="57" t="s">
        <v>128</v>
      </c>
      <c r="AB507" s="57" t="s">
        <v>128</v>
      </c>
      <c r="AC507" s="58">
        <v>420</v>
      </c>
      <c r="AD507" s="58">
        <v>1394</v>
      </c>
      <c r="AE507" s="58">
        <v>2850</v>
      </c>
      <c r="AF507" s="57" t="s">
        <v>1813</v>
      </c>
      <c r="AG507" s="57" t="s">
        <v>1991</v>
      </c>
      <c r="AH507" s="58" t="s">
        <v>1950</v>
      </c>
      <c r="AI507" s="58"/>
      <c r="AJ507" s="58"/>
      <c r="AK507" s="58"/>
      <c r="AL507" s="58"/>
      <c r="AM507" s="58"/>
      <c r="AN507" s="58"/>
      <c r="AO507" s="57" t="s">
        <v>128</v>
      </c>
    </row>
    <row r="508" s="44" customFormat="1" ht="68" customHeight="1" spans="1:41">
      <c r="A508" s="57"/>
      <c r="B508" s="58" t="s">
        <v>1992</v>
      </c>
      <c r="C508" s="98" t="s">
        <v>1993</v>
      </c>
      <c r="D508" s="58" t="s">
        <v>142</v>
      </c>
      <c r="E508" s="58" t="s">
        <v>868</v>
      </c>
      <c r="F508" s="57" t="s">
        <v>126</v>
      </c>
      <c r="G508" s="57" t="s">
        <v>1439</v>
      </c>
      <c r="H508" s="58" t="s">
        <v>1948</v>
      </c>
      <c r="I508" s="194">
        <v>98</v>
      </c>
      <c r="J508" s="58"/>
      <c r="K508" s="58"/>
      <c r="L508" s="58"/>
      <c r="M508" s="58"/>
      <c r="N508" s="58"/>
      <c r="O508" s="69">
        <v>98</v>
      </c>
      <c r="P508" s="58"/>
      <c r="Q508" s="195"/>
      <c r="R508" s="58"/>
      <c r="S508" s="58"/>
      <c r="T508" s="58"/>
      <c r="U508" s="58"/>
      <c r="V508" s="58"/>
      <c r="W508" s="57" t="s">
        <v>127</v>
      </c>
      <c r="X508" s="57" t="s">
        <v>109</v>
      </c>
      <c r="Y508" s="57" t="s">
        <v>109</v>
      </c>
      <c r="Z508" s="57" t="s">
        <v>128</v>
      </c>
      <c r="AA508" s="57" t="s">
        <v>128</v>
      </c>
      <c r="AB508" s="57" t="s">
        <v>128</v>
      </c>
      <c r="AC508" s="58">
        <v>187</v>
      </c>
      <c r="AD508" s="58">
        <v>649</v>
      </c>
      <c r="AE508" s="58">
        <v>1207</v>
      </c>
      <c r="AF508" s="57" t="s">
        <v>1813</v>
      </c>
      <c r="AG508" s="57" t="s">
        <v>1994</v>
      </c>
      <c r="AH508" s="58" t="s">
        <v>1950</v>
      </c>
      <c r="AI508" s="58"/>
      <c r="AJ508" s="58"/>
      <c r="AK508" s="58"/>
      <c r="AL508" s="58"/>
      <c r="AM508" s="58"/>
      <c r="AN508" s="58"/>
      <c r="AO508" s="57" t="s">
        <v>128</v>
      </c>
    </row>
    <row r="509" s="44" customFormat="1" ht="68" customHeight="1" spans="1:41">
      <c r="A509" s="57"/>
      <c r="B509" s="58" t="s">
        <v>1995</v>
      </c>
      <c r="C509" s="98" t="s">
        <v>1996</v>
      </c>
      <c r="D509" s="58" t="s">
        <v>403</v>
      </c>
      <c r="E509" s="58" t="s">
        <v>421</v>
      </c>
      <c r="F509" s="57" t="s">
        <v>126</v>
      </c>
      <c r="G509" s="57" t="s">
        <v>1439</v>
      </c>
      <c r="H509" s="58" t="s">
        <v>1948</v>
      </c>
      <c r="I509" s="194">
        <v>553</v>
      </c>
      <c r="J509" s="58"/>
      <c r="K509" s="58"/>
      <c r="L509" s="58"/>
      <c r="M509" s="58"/>
      <c r="N509" s="58"/>
      <c r="O509" s="69">
        <v>553</v>
      </c>
      <c r="P509" s="58"/>
      <c r="Q509" s="195"/>
      <c r="R509" s="58"/>
      <c r="S509" s="58"/>
      <c r="T509" s="58"/>
      <c r="U509" s="58"/>
      <c r="V509" s="58"/>
      <c r="W509" s="57" t="s">
        <v>127</v>
      </c>
      <c r="X509" s="57" t="s">
        <v>109</v>
      </c>
      <c r="Y509" s="57" t="s">
        <v>109</v>
      </c>
      <c r="Z509" s="57" t="s">
        <v>128</v>
      </c>
      <c r="AA509" s="57" t="s">
        <v>128</v>
      </c>
      <c r="AB509" s="57" t="s">
        <v>128</v>
      </c>
      <c r="AC509" s="58">
        <v>196</v>
      </c>
      <c r="AD509" s="58">
        <v>635</v>
      </c>
      <c r="AE509" s="58">
        <v>1439</v>
      </c>
      <c r="AF509" s="57" t="s">
        <v>1813</v>
      </c>
      <c r="AG509" s="57" t="s">
        <v>1997</v>
      </c>
      <c r="AH509" s="58" t="s">
        <v>1950</v>
      </c>
      <c r="AI509" s="58"/>
      <c r="AJ509" s="58"/>
      <c r="AK509" s="58"/>
      <c r="AL509" s="58"/>
      <c r="AM509" s="58"/>
      <c r="AN509" s="58"/>
      <c r="AO509" s="57" t="s">
        <v>128</v>
      </c>
    </row>
    <row r="510" s="44" customFormat="1" ht="68" customHeight="1" spans="1:41">
      <c r="A510" s="57"/>
      <c r="B510" s="58" t="s">
        <v>1998</v>
      </c>
      <c r="C510" s="98" t="s">
        <v>1999</v>
      </c>
      <c r="D510" s="58" t="s">
        <v>182</v>
      </c>
      <c r="E510" s="58" t="s">
        <v>199</v>
      </c>
      <c r="F510" s="57" t="s">
        <v>126</v>
      </c>
      <c r="G510" s="57" t="s">
        <v>1439</v>
      </c>
      <c r="H510" s="58" t="s">
        <v>1948</v>
      </c>
      <c r="I510" s="194">
        <v>559</v>
      </c>
      <c r="J510" s="58"/>
      <c r="K510" s="58"/>
      <c r="L510" s="58"/>
      <c r="M510" s="58"/>
      <c r="N510" s="58"/>
      <c r="O510" s="69">
        <v>559</v>
      </c>
      <c r="P510" s="58"/>
      <c r="Q510" s="195"/>
      <c r="R510" s="58"/>
      <c r="S510" s="58"/>
      <c r="T510" s="58"/>
      <c r="U510" s="58"/>
      <c r="V510" s="58"/>
      <c r="W510" s="57" t="s">
        <v>127</v>
      </c>
      <c r="X510" s="57" t="s">
        <v>109</v>
      </c>
      <c r="Y510" s="57" t="s">
        <v>109</v>
      </c>
      <c r="Z510" s="57" t="s">
        <v>128</v>
      </c>
      <c r="AA510" s="57" t="s">
        <v>128</v>
      </c>
      <c r="AB510" s="57" t="s">
        <v>128</v>
      </c>
      <c r="AC510" s="58">
        <v>173</v>
      </c>
      <c r="AD510" s="58">
        <v>490</v>
      </c>
      <c r="AE510" s="58">
        <v>1222</v>
      </c>
      <c r="AF510" s="57" t="s">
        <v>1813</v>
      </c>
      <c r="AG510" s="57" t="s">
        <v>2000</v>
      </c>
      <c r="AH510" s="58" t="s">
        <v>1950</v>
      </c>
      <c r="AI510" s="58"/>
      <c r="AJ510" s="58"/>
      <c r="AK510" s="58"/>
      <c r="AL510" s="58"/>
      <c r="AM510" s="58"/>
      <c r="AN510" s="58"/>
      <c r="AO510" s="57" t="s">
        <v>128</v>
      </c>
    </row>
    <row r="511" s="44" customFormat="1" ht="68" customHeight="1" spans="1:41">
      <c r="A511" s="57"/>
      <c r="B511" s="58" t="s">
        <v>2001</v>
      </c>
      <c r="C511" s="98" t="s">
        <v>2002</v>
      </c>
      <c r="D511" s="58" t="s">
        <v>142</v>
      </c>
      <c r="E511" s="58" t="s">
        <v>616</v>
      </c>
      <c r="F511" s="57" t="s">
        <v>126</v>
      </c>
      <c r="G511" s="57" t="s">
        <v>1439</v>
      </c>
      <c r="H511" s="58" t="s">
        <v>1948</v>
      </c>
      <c r="I511" s="194">
        <v>520</v>
      </c>
      <c r="J511" s="58"/>
      <c r="K511" s="58"/>
      <c r="L511" s="58"/>
      <c r="M511" s="58"/>
      <c r="N511" s="58"/>
      <c r="O511" s="69">
        <v>520</v>
      </c>
      <c r="P511" s="58"/>
      <c r="Q511" s="195"/>
      <c r="R511" s="58"/>
      <c r="S511" s="58"/>
      <c r="T511" s="58"/>
      <c r="U511" s="58"/>
      <c r="V511" s="58"/>
      <c r="W511" s="57" t="s">
        <v>127</v>
      </c>
      <c r="X511" s="57" t="s">
        <v>109</v>
      </c>
      <c r="Y511" s="57" t="s">
        <v>109</v>
      </c>
      <c r="Z511" s="57" t="s">
        <v>128</v>
      </c>
      <c r="AA511" s="57" t="s">
        <v>128</v>
      </c>
      <c r="AB511" s="57" t="s">
        <v>128</v>
      </c>
      <c r="AC511" s="58">
        <v>140</v>
      </c>
      <c r="AD511" s="58">
        <v>500</v>
      </c>
      <c r="AE511" s="58">
        <v>1431</v>
      </c>
      <c r="AF511" s="57" t="s">
        <v>1813</v>
      </c>
      <c r="AG511" s="57" t="s">
        <v>2003</v>
      </c>
      <c r="AH511" s="58" t="s">
        <v>1950</v>
      </c>
      <c r="AI511" s="58"/>
      <c r="AJ511" s="58"/>
      <c r="AK511" s="58"/>
      <c r="AL511" s="58"/>
      <c r="AM511" s="58"/>
      <c r="AN511" s="58"/>
      <c r="AO511" s="57" t="s">
        <v>128</v>
      </c>
    </row>
    <row r="512" s="44" customFormat="1" ht="68" customHeight="1" spans="1:41">
      <c r="A512" s="57"/>
      <c r="B512" s="58" t="s">
        <v>2004</v>
      </c>
      <c r="C512" s="98" t="s">
        <v>1964</v>
      </c>
      <c r="D512" s="58" t="s">
        <v>461</v>
      </c>
      <c r="E512" s="58" t="s">
        <v>489</v>
      </c>
      <c r="F512" s="57" t="s">
        <v>126</v>
      </c>
      <c r="G512" s="57" t="s">
        <v>1439</v>
      </c>
      <c r="H512" s="58" t="s">
        <v>1948</v>
      </c>
      <c r="I512" s="194">
        <v>176</v>
      </c>
      <c r="J512" s="58"/>
      <c r="K512" s="58"/>
      <c r="L512" s="58"/>
      <c r="M512" s="58"/>
      <c r="N512" s="58"/>
      <c r="O512" s="69">
        <v>176</v>
      </c>
      <c r="P512" s="58"/>
      <c r="Q512" s="195"/>
      <c r="R512" s="58"/>
      <c r="S512" s="58"/>
      <c r="T512" s="58"/>
      <c r="U512" s="58"/>
      <c r="V512" s="58"/>
      <c r="W512" s="57" t="s">
        <v>127</v>
      </c>
      <c r="X512" s="57" t="s">
        <v>109</v>
      </c>
      <c r="Y512" s="57" t="s">
        <v>109</v>
      </c>
      <c r="Z512" s="57" t="s">
        <v>128</v>
      </c>
      <c r="AA512" s="57" t="s">
        <v>128</v>
      </c>
      <c r="AB512" s="57" t="s">
        <v>128</v>
      </c>
      <c r="AC512" s="58">
        <v>170</v>
      </c>
      <c r="AD512" s="58">
        <v>532</v>
      </c>
      <c r="AE512" s="58">
        <v>1380</v>
      </c>
      <c r="AF512" s="57" t="s">
        <v>1813</v>
      </c>
      <c r="AG512" s="57" t="s">
        <v>1965</v>
      </c>
      <c r="AH512" s="58" t="s">
        <v>1950</v>
      </c>
      <c r="AI512" s="58"/>
      <c r="AJ512" s="58"/>
      <c r="AK512" s="58"/>
      <c r="AL512" s="58"/>
      <c r="AM512" s="58"/>
      <c r="AN512" s="58"/>
      <c r="AO512" s="57" t="s">
        <v>128</v>
      </c>
    </row>
    <row r="513" s="44" customFormat="1" ht="68" customHeight="1" spans="1:41">
      <c r="A513" s="57"/>
      <c r="B513" s="58" t="s">
        <v>2005</v>
      </c>
      <c r="C513" s="98" t="s">
        <v>2006</v>
      </c>
      <c r="D513" s="58" t="s">
        <v>551</v>
      </c>
      <c r="E513" s="58" t="s">
        <v>563</v>
      </c>
      <c r="F513" s="57" t="s">
        <v>126</v>
      </c>
      <c r="G513" s="57" t="s">
        <v>1439</v>
      </c>
      <c r="H513" s="58" t="s">
        <v>1948</v>
      </c>
      <c r="I513" s="194">
        <v>293</v>
      </c>
      <c r="J513" s="58"/>
      <c r="K513" s="58"/>
      <c r="L513" s="58"/>
      <c r="M513" s="58"/>
      <c r="N513" s="58"/>
      <c r="O513" s="69">
        <v>293</v>
      </c>
      <c r="P513" s="58"/>
      <c r="Q513" s="195"/>
      <c r="R513" s="58"/>
      <c r="S513" s="58"/>
      <c r="T513" s="58"/>
      <c r="U513" s="58"/>
      <c r="V513" s="58"/>
      <c r="W513" s="57" t="s">
        <v>127</v>
      </c>
      <c r="X513" s="57" t="s">
        <v>109</v>
      </c>
      <c r="Y513" s="57" t="s">
        <v>109</v>
      </c>
      <c r="Z513" s="57" t="s">
        <v>128</v>
      </c>
      <c r="AA513" s="57" t="s">
        <v>128</v>
      </c>
      <c r="AB513" s="57" t="s">
        <v>128</v>
      </c>
      <c r="AC513" s="58">
        <v>233</v>
      </c>
      <c r="AD513" s="58">
        <v>832</v>
      </c>
      <c r="AE513" s="58">
        <v>1871</v>
      </c>
      <c r="AF513" s="57" t="s">
        <v>1813</v>
      </c>
      <c r="AG513" s="57" t="s">
        <v>2007</v>
      </c>
      <c r="AH513" s="58" t="s">
        <v>1950</v>
      </c>
      <c r="AI513" s="58"/>
      <c r="AJ513" s="58"/>
      <c r="AK513" s="58"/>
      <c r="AL513" s="58"/>
      <c r="AM513" s="58"/>
      <c r="AN513" s="58"/>
      <c r="AO513" s="57" t="s">
        <v>128</v>
      </c>
    </row>
    <row r="514" s="44" customFormat="1" ht="68" customHeight="1" spans="1:41">
      <c r="A514" s="57" t="s">
        <v>2008</v>
      </c>
      <c r="B514" s="58" t="s">
        <v>2009</v>
      </c>
      <c r="C514" s="197" t="s">
        <v>2010</v>
      </c>
      <c r="D514" s="58" t="s">
        <v>142</v>
      </c>
      <c r="E514" s="58" t="s">
        <v>148</v>
      </c>
      <c r="F514" s="57" t="s">
        <v>126</v>
      </c>
      <c r="G514" s="57" t="s">
        <v>1439</v>
      </c>
      <c r="H514" s="58" t="s">
        <v>1948</v>
      </c>
      <c r="I514" s="64">
        <v>90</v>
      </c>
      <c r="J514" s="58"/>
      <c r="K514" s="58"/>
      <c r="L514" s="58"/>
      <c r="M514" s="58"/>
      <c r="N514" s="58"/>
      <c r="O514" s="64">
        <v>90</v>
      </c>
      <c r="P514" s="58"/>
      <c r="Q514" s="195"/>
      <c r="R514" s="58"/>
      <c r="S514" s="58"/>
      <c r="T514" s="58"/>
      <c r="U514" s="58"/>
      <c r="V514" s="58"/>
      <c r="W514" s="57" t="s">
        <v>127</v>
      </c>
      <c r="X514" s="57" t="s">
        <v>109</v>
      </c>
      <c r="Y514" s="57" t="s">
        <v>128</v>
      </c>
      <c r="Z514" s="57" t="s">
        <v>128</v>
      </c>
      <c r="AA514" s="57" t="s">
        <v>128</v>
      </c>
      <c r="AB514" s="57" t="s">
        <v>128</v>
      </c>
      <c r="AC514" s="58">
        <v>360</v>
      </c>
      <c r="AD514" s="58">
        <v>1119</v>
      </c>
      <c r="AE514" s="58">
        <v>2895</v>
      </c>
      <c r="AF514" s="57" t="s">
        <v>1813</v>
      </c>
      <c r="AG514" s="58" t="s">
        <v>2011</v>
      </c>
      <c r="AH514" s="58" t="s">
        <v>1950</v>
      </c>
      <c r="AI514" s="58"/>
      <c r="AJ514" s="58"/>
      <c r="AK514" s="58"/>
      <c r="AL514" s="58"/>
      <c r="AM514" s="58"/>
      <c r="AN514" s="58"/>
      <c r="AO514" s="57" t="s">
        <v>128</v>
      </c>
    </row>
    <row r="515" s="44" customFormat="1" ht="68" customHeight="1" spans="1:41">
      <c r="A515" s="58"/>
      <c r="B515" s="58" t="s">
        <v>2012</v>
      </c>
      <c r="C515" s="179" t="s">
        <v>2013</v>
      </c>
      <c r="D515" s="58" t="s">
        <v>551</v>
      </c>
      <c r="E515" s="58" t="s">
        <v>576</v>
      </c>
      <c r="F515" s="57" t="s">
        <v>126</v>
      </c>
      <c r="G515" s="57" t="s">
        <v>1439</v>
      </c>
      <c r="H515" s="58" t="s">
        <v>1948</v>
      </c>
      <c r="I515" s="64">
        <v>49.2</v>
      </c>
      <c r="J515" s="58"/>
      <c r="K515" s="58"/>
      <c r="L515" s="58"/>
      <c r="M515" s="58"/>
      <c r="N515" s="58"/>
      <c r="O515" s="64">
        <v>49.2</v>
      </c>
      <c r="P515" s="58"/>
      <c r="Q515" s="195"/>
      <c r="R515" s="58"/>
      <c r="S515" s="58"/>
      <c r="T515" s="58"/>
      <c r="U515" s="58"/>
      <c r="V515" s="58"/>
      <c r="W515" s="57" t="s">
        <v>127</v>
      </c>
      <c r="X515" s="57" t="s">
        <v>109</v>
      </c>
      <c r="Y515" s="57" t="s">
        <v>109</v>
      </c>
      <c r="Z515" s="57" t="s">
        <v>128</v>
      </c>
      <c r="AA515" s="57" t="s">
        <v>128</v>
      </c>
      <c r="AB515" s="57" t="s">
        <v>128</v>
      </c>
      <c r="AC515" s="58">
        <v>228</v>
      </c>
      <c r="AD515" s="58">
        <v>757</v>
      </c>
      <c r="AE515" s="58">
        <v>1607</v>
      </c>
      <c r="AF515" s="57" t="s">
        <v>1813</v>
      </c>
      <c r="AG515" s="58" t="s">
        <v>2014</v>
      </c>
      <c r="AH515" s="58" t="s">
        <v>1950</v>
      </c>
      <c r="AI515" s="58"/>
      <c r="AJ515" s="58"/>
      <c r="AK515" s="58"/>
      <c r="AL515" s="58"/>
      <c r="AM515" s="58"/>
      <c r="AN515" s="58"/>
      <c r="AO515" s="57" t="s">
        <v>128</v>
      </c>
    </row>
    <row r="516" s="44" customFormat="1" ht="68" customHeight="1" spans="1:16375">
      <c r="A516" s="58"/>
      <c r="B516" s="58" t="s">
        <v>2015</v>
      </c>
      <c r="C516" s="179" t="s">
        <v>2016</v>
      </c>
      <c r="D516" s="58" t="s">
        <v>158</v>
      </c>
      <c r="E516" s="58" t="s">
        <v>2017</v>
      </c>
      <c r="F516" s="57" t="s">
        <v>126</v>
      </c>
      <c r="G516" s="57" t="s">
        <v>1439</v>
      </c>
      <c r="H516" s="58" t="s">
        <v>1948</v>
      </c>
      <c r="I516" s="64">
        <v>187.2</v>
      </c>
      <c r="J516" s="58"/>
      <c r="K516" s="58"/>
      <c r="L516" s="58"/>
      <c r="M516" s="58"/>
      <c r="N516" s="58"/>
      <c r="O516" s="64">
        <v>187.2</v>
      </c>
      <c r="P516" s="58"/>
      <c r="Q516" s="195"/>
      <c r="R516" s="58"/>
      <c r="S516" s="58"/>
      <c r="T516" s="58"/>
      <c r="U516" s="58"/>
      <c r="V516" s="58"/>
      <c r="W516" s="57" t="s">
        <v>127</v>
      </c>
      <c r="X516" s="57" t="s">
        <v>109</v>
      </c>
      <c r="Y516" s="57" t="s">
        <v>128</v>
      </c>
      <c r="Z516" s="57" t="s">
        <v>128</v>
      </c>
      <c r="AA516" s="57" t="s">
        <v>128</v>
      </c>
      <c r="AB516" s="57" t="s">
        <v>128</v>
      </c>
      <c r="AC516" s="58">
        <v>157</v>
      </c>
      <c r="AD516" s="58">
        <v>489</v>
      </c>
      <c r="AE516" s="58">
        <v>1828</v>
      </c>
      <c r="AF516" s="57" t="s">
        <v>1813</v>
      </c>
      <c r="AG516" s="58" t="s">
        <v>2018</v>
      </c>
      <c r="AH516" s="58" t="s">
        <v>1950</v>
      </c>
      <c r="AI516" s="58"/>
      <c r="AJ516" s="58"/>
      <c r="AK516" s="58"/>
      <c r="AL516" s="58"/>
      <c r="AM516" s="58"/>
      <c r="AN516" s="58"/>
      <c r="AO516" s="57" t="s">
        <v>128</v>
      </c>
      <c r="XEU516" s="44">
        <f>SUM(A516:XET516)</f>
        <v>2848.4</v>
      </c>
    </row>
    <row r="517" s="44" customFormat="1" ht="68" customHeight="1" spans="1:41">
      <c r="A517" s="58"/>
      <c r="B517" s="58" t="s">
        <v>2019</v>
      </c>
      <c r="C517" s="179" t="s">
        <v>2020</v>
      </c>
      <c r="D517" s="58" t="s">
        <v>293</v>
      </c>
      <c r="E517" s="58" t="s">
        <v>345</v>
      </c>
      <c r="F517" s="57" t="s">
        <v>126</v>
      </c>
      <c r="G517" s="57" t="s">
        <v>1439</v>
      </c>
      <c r="H517" s="58" t="s">
        <v>1948</v>
      </c>
      <c r="I517" s="64">
        <v>40</v>
      </c>
      <c r="J517" s="58"/>
      <c r="K517" s="58"/>
      <c r="L517" s="58"/>
      <c r="M517" s="58"/>
      <c r="N517" s="58"/>
      <c r="O517" s="64">
        <v>40</v>
      </c>
      <c r="P517" s="58"/>
      <c r="Q517" s="195"/>
      <c r="R517" s="58"/>
      <c r="S517" s="58"/>
      <c r="T517" s="58"/>
      <c r="U517" s="58"/>
      <c r="V517" s="58"/>
      <c r="W517" s="57" t="s">
        <v>127</v>
      </c>
      <c r="X517" s="57" t="s">
        <v>109</v>
      </c>
      <c r="Y517" s="57" t="s">
        <v>128</v>
      </c>
      <c r="Z517" s="57" t="s">
        <v>128</v>
      </c>
      <c r="AA517" s="57" t="s">
        <v>128</v>
      </c>
      <c r="AB517" s="57" t="s">
        <v>128</v>
      </c>
      <c r="AC517" s="58">
        <v>107</v>
      </c>
      <c r="AD517" s="58">
        <v>330</v>
      </c>
      <c r="AE517" s="58">
        <v>2214</v>
      </c>
      <c r="AF517" s="57" t="s">
        <v>1813</v>
      </c>
      <c r="AG517" s="58" t="s">
        <v>2021</v>
      </c>
      <c r="AH517" s="58" t="s">
        <v>1950</v>
      </c>
      <c r="AI517" s="58"/>
      <c r="AJ517" s="58"/>
      <c r="AK517" s="58"/>
      <c r="AL517" s="58"/>
      <c r="AM517" s="58"/>
      <c r="AN517" s="58"/>
      <c r="AO517" s="57" t="s">
        <v>128</v>
      </c>
    </row>
    <row r="518" s="44" customFormat="1" ht="68" customHeight="1" spans="1:41">
      <c r="A518" s="57"/>
      <c r="B518" s="58" t="s">
        <v>2022</v>
      </c>
      <c r="C518" s="179" t="s">
        <v>2023</v>
      </c>
      <c r="D518" s="58" t="s">
        <v>158</v>
      </c>
      <c r="E518" s="58" t="s">
        <v>1097</v>
      </c>
      <c r="F518" s="57" t="s">
        <v>126</v>
      </c>
      <c r="G518" s="57" t="s">
        <v>1439</v>
      </c>
      <c r="H518" s="58" t="s">
        <v>1948</v>
      </c>
      <c r="I518" s="64">
        <v>48</v>
      </c>
      <c r="J518" s="58"/>
      <c r="K518" s="58"/>
      <c r="L518" s="58"/>
      <c r="M518" s="58"/>
      <c r="N518" s="58"/>
      <c r="O518" s="64">
        <v>48</v>
      </c>
      <c r="P518" s="58"/>
      <c r="Q518" s="195"/>
      <c r="R518" s="58"/>
      <c r="S518" s="58"/>
      <c r="T518" s="58"/>
      <c r="U518" s="58"/>
      <c r="V518" s="58"/>
      <c r="W518" s="57" t="s">
        <v>127</v>
      </c>
      <c r="X518" s="57" t="s">
        <v>109</v>
      </c>
      <c r="Y518" s="57" t="s">
        <v>128</v>
      </c>
      <c r="Z518" s="57" t="s">
        <v>128</v>
      </c>
      <c r="AA518" s="57" t="s">
        <v>128</v>
      </c>
      <c r="AB518" s="57" t="s">
        <v>128</v>
      </c>
      <c r="AC518" s="58">
        <v>92</v>
      </c>
      <c r="AD518" s="58">
        <v>260</v>
      </c>
      <c r="AE518" s="58">
        <v>1204</v>
      </c>
      <c r="AF518" s="57" t="s">
        <v>1813</v>
      </c>
      <c r="AG518" s="58" t="s">
        <v>2024</v>
      </c>
      <c r="AH518" s="58" t="s">
        <v>1950</v>
      </c>
      <c r="AI518" s="58"/>
      <c r="AJ518" s="58"/>
      <c r="AK518" s="58"/>
      <c r="AL518" s="58"/>
      <c r="AM518" s="58"/>
      <c r="AN518" s="58"/>
      <c r="AO518" s="57" t="s">
        <v>128</v>
      </c>
    </row>
    <row r="519" s="44" customFormat="1" ht="68" customHeight="1" spans="1:41">
      <c r="A519" s="57"/>
      <c r="B519" s="58" t="s">
        <v>2025</v>
      </c>
      <c r="C519" s="179" t="s">
        <v>2026</v>
      </c>
      <c r="D519" s="58" t="s">
        <v>158</v>
      </c>
      <c r="E519" s="58" t="s">
        <v>2027</v>
      </c>
      <c r="F519" s="57" t="s">
        <v>126</v>
      </c>
      <c r="G519" s="57" t="s">
        <v>1439</v>
      </c>
      <c r="H519" s="58" t="s">
        <v>1948</v>
      </c>
      <c r="I519" s="64">
        <v>45.6</v>
      </c>
      <c r="J519" s="58"/>
      <c r="K519" s="58"/>
      <c r="L519" s="58"/>
      <c r="M519" s="58"/>
      <c r="N519" s="58"/>
      <c r="O519" s="64">
        <v>45.6</v>
      </c>
      <c r="P519" s="58"/>
      <c r="Q519" s="195"/>
      <c r="R519" s="58"/>
      <c r="S519" s="58"/>
      <c r="T519" s="58"/>
      <c r="U519" s="58"/>
      <c r="V519" s="58"/>
      <c r="W519" s="57" t="s">
        <v>127</v>
      </c>
      <c r="X519" s="57" t="s">
        <v>109</v>
      </c>
      <c r="Y519" s="57" t="s">
        <v>128</v>
      </c>
      <c r="Z519" s="57" t="s">
        <v>128</v>
      </c>
      <c r="AA519" s="57" t="s">
        <v>128</v>
      </c>
      <c r="AB519" s="57" t="s">
        <v>128</v>
      </c>
      <c r="AC519" s="58">
        <v>88</v>
      </c>
      <c r="AD519" s="58">
        <v>285</v>
      </c>
      <c r="AE519" s="58">
        <v>1685</v>
      </c>
      <c r="AF519" s="57" t="s">
        <v>1813</v>
      </c>
      <c r="AG519" s="58" t="s">
        <v>2028</v>
      </c>
      <c r="AH519" s="58" t="s">
        <v>1950</v>
      </c>
      <c r="AI519" s="58"/>
      <c r="AJ519" s="58"/>
      <c r="AK519" s="58"/>
      <c r="AL519" s="58"/>
      <c r="AM519" s="58"/>
      <c r="AN519" s="58"/>
      <c r="AO519" s="57" t="s">
        <v>128</v>
      </c>
    </row>
    <row r="520" s="44" customFormat="1" ht="68" customHeight="1" spans="1:41">
      <c r="A520" s="57"/>
      <c r="B520" s="58" t="s">
        <v>2029</v>
      </c>
      <c r="C520" s="179" t="s">
        <v>2030</v>
      </c>
      <c r="D520" s="58" t="s">
        <v>403</v>
      </c>
      <c r="E520" s="58" t="s">
        <v>451</v>
      </c>
      <c r="F520" s="57" t="s">
        <v>126</v>
      </c>
      <c r="G520" s="57" t="s">
        <v>1439</v>
      </c>
      <c r="H520" s="58" t="s">
        <v>1948</v>
      </c>
      <c r="I520" s="64">
        <v>168.8</v>
      </c>
      <c r="J520" s="58"/>
      <c r="K520" s="58"/>
      <c r="L520" s="58"/>
      <c r="M520" s="58"/>
      <c r="N520" s="58"/>
      <c r="O520" s="64">
        <v>168.8</v>
      </c>
      <c r="P520" s="58"/>
      <c r="Q520" s="195"/>
      <c r="R520" s="58"/>
      <c r="S520" s="58"/>
      <c r="T520" s="58"/>
      <c r="U520" s="58"/>
      <c r="V520" s="58"/>
      <c r="W520" s="57" t="s">
        <v>127</v>
      </c>
      <c r="X520" s="57" t="s">
        <v>109</v>
      </c>
      <c r="Y520" s="57" t="s">
        <v>128</v>
      </c>
      <c r="Z520" s="57" t="s">
        <v>128</v>
      </c>
      <c r="AA520" s="57" t="s">
        <v>128</v>
      </c>
      <c r="AB520" s="57" t="s">
        <v>128</v>
      </c>
      <c r="AC520" s="58">
        <v>93</v>
      </c>
      <c r="AD520" s="58">
        <v>251</v>
      </c>
      <c r="AE520" s="58">
        <v>1064</v>
      </c>
      <c r="AF520" s="57" t="s">
        <v>1813</v>
      </c>
      <c r="AG520" s="58" t="s">
        <v>2031</v>
      </c>
      <c r="AH520" s="58" t="s">
        <v>1950</v>
      </c>
      <c r="AI520" s="58"/>
      <c r="AJ520" s="58"/>
      <c r="AK520" s="58"/>
      <c r="AL520" s="58"/>
      <c r="AM520" s="58"/>
      <c r="AN520" s="58"/>
      <c r="AO520" s="57" t="s">
        <v>128</v>
      </c>
    </row>
    <row r="521" s="44" customFormat="1" ht="68" customHeight="1" spans="1:41">
      <c r="A521" s="57"/>
      <c r="B521" s="58" t="s">
        <v>2032</v>
      </c>
      <c r="C521" s="179" t="s">
        <v>2033</v>
      </c>
      <c r="D521" s="58" t="s">
        <v>158</v>
      </c>
      <c r="E521" s="58" t="s">
        <v>1085</v>
      </c>
      <c r="F521" s="57" t="s">
        <v>126</v>
      </c>
      <c r="G521" s="57" t="s">
        <v>1439</v>
      </c>
      <c r="H521" s="58" t="s">
        <v>1948</v>
      </c>
      <c r="I521" s="64">
        <v>25.2</v>
      </c>
      <c r="J521" s="58"/>
      <c r="K521" s="58"/>
      <c r="L521" s="58"/>
      <c r="M521" s="58"/>
      <c r="N521" s="58"/>
      <c r="O521" s="64">
        <v>25.2</v>
      </c>
      <c r="P521" s="58"/>
      <c r="Q521" s="195"/>
      <c r="R521" s="58"/>
      <c r="S521" s="58"/>
      <c r="T521" s="58"/>
      <c r="U521" s="58"/>
      <c r="V521" s="58"/>
      <c r="W521" s="57" t="s">
        <v>127</v>
      </c>
      <c r="X521" s="57" t="s">
        <v>109</v>
      </c>
      <c r="Y521" s="57" t="s">
        <v>128</v>
      </c>
      <c r="Z521" s="57" t="s">
        <v>128</v>
      </c>
      <c r="AA521" s="57" t="s">
        <v>128</v>
      </c>
      <c r="AB521" s="57" t="s">
        <v>128</v>
      </c>
      <c r="AC521" s="58">
        <v>116</v>
      </c>
      <c r="AD521" s="58">
        <v>375</v>
      </c>
      <c r="AE521" s="58">
        <v>1274</v>
      </c>
      <c r="AF521" s="57" t="s">
        <v>1813</v>
      </c>
      <c r="AG521" s="58" t="s">
        <v>2034</v>
      </c>
      <c r="AH521" s="58" t="s">
        <v>1950</v>
      </c>
      <c r="AI521" s="58"/>
      <c r="AJ521" s="58"/>
      <c r="AK521" s="58"/>
      <c r="AL521" s="58"/>
      <c r="AM521" s="58"/>
      <c r="AN521" s="58"/>
      <c r="AO521" s="57" t="s">
        <v>128</v>
      </c>
    </row>
    <row r="522" s="44" customFormat="1" ht="68" customHeight="1" spans="1:41">
      <c r="A522" s="57"/>
      <c r="B522" s="58" t="s">
        <v>2035</v>
      </c>
      <c r="C522" s="179" t="s">
        <v>2036</v>
      </c>
      <c r="D522" s="58" t="s">
        <v>158</v>
      </c>
      <c r="E522" s="58" t="s">
        <v>543</v>
      </c>
      <c r="F522" s="57" t="s">
        <v>126</v>
      </c>
      <c r="G522" s="57" t="s">
        <v>1439</v>
      </c>
      <c r="H522" s="58" t="s">
        <v>1948</v>
      </c>
      <c r="I522" s="64">
        <v>158.4</v>
      </c>
      <c r="J522" s="58"/>
      <c r="K522" s="58"/>
      <c r="L522" s="58"/>
      <c r="M522" s="58"/>
      <c r="N522" s="58"/>
      <c r="O522" s="64">
        <v>158.4</v>
      </c>
      <c r="P522" s="58"/>
      <c r="Q522" s="195"/>
      <c r="R522" s="58"/>
      <c r="S522" s="58"/>
      <c r="T522" s="58"/>
      <c r="U522" s="58"/>
      <c r="V522" s="58"/>
      <c r="W522" s="57" t="s">
        <v>127</v>
      </c>
      <c r="X522" s="57" t="s">
        <v>109</v>
      </c>
      <c r="Y522" s="57" t="s">
        <v>128</v>
      </c>
      <c r="Z522" s="57" t="s">
        <v>128</v>
      </c>
      <c r="AA522" s="57" t="s">
        <v>128</v>
      </c>
      <c r="AB522" s="57" t="s">
        <v>128</v>
      </c>
      <c r="AC522" s="58">
        <v>188</v>
      </c>
      <c r="AD522" s="58">
        <v>558</v>
      </c>
      <c r="AE522" s="58">
        <v>1802</v>
      </c>
      <c r="AF522" s="57" t="s">
        <v>1813</v>
      </c>
      <c r="AG522" s="58" t="s">
        <v>2037</v>
      </c>
      <c r="AH522" s="58" t="s">
        <v>1950</v>
      </c>
      <c r="AI522" s="58"/>
      <c r="AJ522" s="58"/>
      <c r="AK522" s="58"/>
      <c r="AL522" s="58"/>
      <c r="AM522" s="58"/>
      <c r="AN522" s="58"/>
      <c r="AO522" s="57" t="s">
        <v>128</v>
      </c>
    </row>
    <row r="523" s="44" customFormat="1" ht="68" customHeight="1" spans="1:41">
      <c r="A523" s="57"/>
      <c r="B523" s="58" t="s">
        <v>2038</v>
      </c>
      <c r="C523" s="179" t="s">
        <v>2039</v>
      </c>
      <c r="D523" s="58" t="s">
        <v>551</v>
      </c>
      <c r="E523" s="58" t="s">
        <v>612</v>
      </c>
      <c r="F523" s="57" t="s">
        <v>126</v>
      </c>
      <c r="G523" s="57" t="s">
        <v>1439</v>
      </c>
      <c r="H523" s="58" t="s">
        <v>1948</v>
      </c>
      <c r="I523" s="64">
        <v>35.6</v>
      </c>
      <c r="J523" s="58"/>
      <c r="K523" s="58"/>
      <c r="L523" s="58"/>
      <c r="M523" s="58"/>
      <c r="N523" s="58"/>
      <c r="O523" s="64">
        <v>35.6</v>
      </c>
      <c r="P523" s="58"/>
      <c r="Q523" s="195"/>
      <c r="R523" s="58"/>
      <c r="S523" s="58"/>
      <c r="T523" s="58"/>
      <c r="U523" s="58"/>
      <c r="V523" s="58"/>
      <c r="W523" s="57" t="s">
        <v>127</v>
      </c>
      <c r="X523" s="57" t="s">
        <v>109</v>
      </c>
      <c r="Y523" s="57" t="s">
        <v>109</v>
      </c>
      <c r="Z523" s="57" t="s">
        <v>128</v>
      </c>
      <c r="AA523" s="57" t="s">
        <v>128</v>
      </c>
      <c r="AB523" s="57" t="s">
        <v>128</v>
      </c>
      <c r="AC523" s="58">
        <v>232</v>
      </c>
      <c r="AD523" s="58">
        <v>810</v>
      </c>
      <c r="AE523" s="58">
        <v>2070</v>
      </c>
      <c r="AF523" s="57" t="s">
        <v>1813</v>
      </c>
      <c r="AG523" s="58" t="s">
        <v>2040</v>
      </c>
      <c r="AH523" s="58" t="s">
        <v>1950</v>
      </c>
      <c r="AI523" s="58"/>
      <c r="AJ523" s="58"/>
      <c r="AK523" s="58"/>
      <c r="AL523" s="58"/>
      <c r="AM523" s="58"/>
      <c r="AN523" s="58"/>
      <c r="AO523" s="57" t="s">
        <v>128</v>
      </c>
    </row>
    <row r="524" s="31" customFormat="1" ht="68" customHeight="1" spans="1:41">
      <c r="A524" s="57"/>
      <c r="B524" s="58" t="s">
        <v>2041</v>
      </c>
      <c r="C524" s="179" t="s">
        <v>2042</v>
      </c>
      <c r="D524" s="58" t="s">
        <v>1223</v>
      </c>
      <c r="E524" s="58" t="s">
        <v>286</v>
      </c>
      <c r="F524" s="57" t="s">
        <v>126</v>
      </c>
      <c r="G524" s="57" t="s">
        <v>1439</v>
      </c>
      <c r="H524" s="58" t="s">
        <v>1948</v>
      </c>
      <c r="I524" s="64">
        <v>64</v>
      </c>
      <c r="J524" s="58"/>
      <c r="K524" s="58"/>
      <c r="L524" s="58"/>
      <c r="M524" s="58"/>
      <c r="N524" s="58"/>
      <c r="O524" s="64">
        <v>64</v>
      </c>
      <c r="P524" s="58"/>
      <c r="Q524" s="195"/>
      <c r="R524" s="58"/>
      <c r="S524" s="58"/>
      <c r="T524" s="58"/>
      <c r="U524" s="58"/>
      <c r="V524" s="58"/>
      <c r="W524" s="57" t="s">
        <v>127</v>
      </c>
      <c r="X524" s="57" t="s">
        <v>109</v>
      </c>
      <c r="Y524" s="57" t="s">
        <v>128</v>
      </c>
      <c r="Z524" s="57" t="s">
        <v>128</v>
      </c>
      <c r="AA524" s="57" t="s">
        <v>128</v>
      </c>
      <c r="AB524" s="57" t="s">
        <v>128</v>
      </c>
      <c r="AC524" s="58">
        <v>28</v>
      </c>
      <c r="AD524" s="58">
        <v>72</v>
      </c>
      <c r="AE524" s="58">
        <v>862</v>
      </c>
      <c r="AF524" s="57" t="s">
        <v>1813</v>
      </c>
      <c r="AG524" s="58" t="s">
        <v>2043</v>
      </c>
      <c r="AH524" s="58" t="s">
        <v>1950</v>
      </c>
      <c r="AI524" s="58"/>
      <c r="AJ524" s="58"/>
      <c r="AK524" s="58"/>
      <c r="AL524" s="58"/>
      <c r="AM524" s="58"/>
      <c r="AN524" s="58"/>
      <c r="AO524" s="57" t="s">
        <v>128</v>
      </c>
    </row>
    <row r="525" s="31" customFormat="1" ht="68" customHeight="1" spans="1:41">
      <c r="A525" s="57"/>
      <c r="B525" s="58" t="s">
        <v>2044</v>
      </c>
      <c r="C525" s="179" t="s">
        <v>2045</v>
      </c>
      <c r="D525" s="58" t="s">
        <v>1223</v>
      </c>
      <c r="E525" s="58" t="s">
        <v>251</v>
      </c>
      <c r="F525" s="57" t="s">
        <v>126</v>
      </c>
      <c r="G525" s="57" t="s">
        <v>1439</v>
      </c>
      <c r="H525" s="58" t="s">
        <v>1948</v>
      </c>
      <c r="I525" s="64">
        <v>9.2</v>
      </c>
      <c r="J525" s="58"/>
      <c r="K525" s="58"/>
      <c r="L525" s="58"/>
      <c r="M525" s="58"/>
      <c r="N525" s="58"/>
      <c r="O525" s="64">
        <v>9.2</v>
      </c>
      <c r="P525" s="58"/>
      <c r="Q525" s="195"/>
      <c r="R525" s="58"/>
      <c r="S525" s="58"/>
      <c r="T525" s="58"/>
      <c r="U525" s="58"/>
      <c r="V525" s="58"/>
      <c r="W525" s="57" t="s">
        <v>127</v>
      </c>
      <c r="X525" s="57" t="s">
        <v>109</v>
      </c>
      <c r="Y525" s="57" t="s">
        <v>128</v>
      </c>
      <c r="Z525" s="57" t="s">
        <v>128</v>
      </c>
      <c r="AA525" s="57" t="s">
        <v>128</v>
      </c>
      <c r="AB525" s="57" t="s">
        <v>128</v>
      </c>
      <c r="AC525" s="58">
        <v>102</v>
      </c>
      <c r="AD525" s="58">
        <v>327</v>
      </c>
      <c r="AE525" s="58">
        <v>1091</v>
      </c>
      <c r="AF525" s="57" t="s">
        <v>1813</v>
      </c>
      <c r="AG525" s="58" t="s">
        <v>2046</v>
      </c>
      <c r="AH525" s="58" t="s">
        <v>1950</v>
      </c>
      <c r="AI525" s="58"/>
      <c r="AJ525" s="58"/>
      <c r="AK525" s="58"/>
      <c r="AL525" s="58"/>
      <c r="AM525" s="58"/>
      <c r="AN525" s="58"/>
      <c r="AO525" s="57" t="s">
        <v>128</v>
      </c>
    </row>
    <row r="526" s="31" customFormat="1" ht="68" customHeight="1" spans="1:41">
      <c r="A526" s="57"/>
      <c r="B526" s="58" t="s">
        <v>2047</v>
      </c>
      <c r="C526" s="179" t="s">
        <v>2048</v>
      </c>
      <c r="D526" s="58" t="s">
        <v>182</v>
      </c>
      <c r="E526" s="58" t="s">
        <v>229</v>
      </c>
      <c r="F526" s="57" t="s">
        <v>126</v>
      </c>
      <c r="G526" s="57" t="s">
        <v>1439</v>
      </c>
      <c r="H526" s="58" t="s">
        <v>1948</v>
      </c>
      <c r="I526" s="64">
        <v>329.2</v>
      </c>
      <c r="J526" s="58"/>
      <c r="K526" s="58"/>
      <c r="L526" s="58"/>
      <c r="M526" s="58"/>
      <c r="N526" s="58"/>
      <c r="O526" s="64">
        <v>329.2</v>
      </c>
      <c r="P526" s="58"/>
      <c r="Q526" s="195"/>
      <c r="R526" s="58"/>
      <c r="S526" s="58"/>
      <c r="T526" s="58"/>
      <c r="U526" s="58"/>
      <c r="V526" s="58"/>
      <c r="W526" s="57" t="s">
        <v>127</v>
      </c>
      <c r="X526" s="57" t="s">
        <v>109</v>
      </c>
      <c r="Y526" s="57" t="s">
        <v>128</v>
      </c>
      <c r="Z526" s="57" t="s">
        <v>128</v>
      </c>
      <c r="AA526" s="57" t="s">
        <v>128</v>
      </c>
      <c r="AB526" s="57" t="s">
        <v>128</v>
      </c>
      <c r="AC526" s="58">
        <v>121</v>
      </c>
      <c r="AD526" s="58">
        <v>335</v>
      </c>
      <c r="AE526" s="58">
        <v>1743</v>
      </c>
      <c r="AF526" s="57" t="s">
        <v>1813</v>
      </c>
      <c r="AG526" s="58" t="s">
        <v>2049</v>
      </c>
      <c r="AH526" s="58" t="s">
        <v>1950</v>
      </c>
      <c r="AI526" s="58"/>
      <c r="AJ526" s="58"/>
      <c r="AK526" s="58"/>
      <c r="AL526" s="58"/>
      <c r="AM526" s="58"/>
      <c r="AN526" s="58"/>
      <c r="AO526" s="57" t="s">
        <v>128</v>
      </c>
    </row>
    <row r="527" s="31" customFormat="1" ht="68" customHeight="1" spans="1:41">
      <c r="A527" s="57"/>
      <c r="B527" s="58" t="s">
        <v>2050</v>
      </c>
      <c r="C527" s="179" t="s">
        <v>2051</v>
      </c>
      <c r="D527" s="58" t="s">
        <v>1223</v>
      </c>
      <c r="E527" s="58" t="s">
        <v>261</v>
      </c>
      <c r="F527" s="57" t="s">
        <v>126</v>
      </c>
      <c r="G527" s="57" t="s">
        <v>1439</v>
      </c>
      <c r="H527" s="58" t="s">
        <v>1948</v>
      </c>
      <c r="I527" s="64">
        <v>71.2</v>
      </c>
      <c r="J527" s="58"/>
      <c r="K527" s="58"/>
      <c r="L527" s="58"/>
      <c r="M527" s="58"/>
      <c r="N527" s="58"/>
      <c r="O527" s="64">
        <v>71.2</v>
      </c>
      <c r="P527" s="58"/>
      <c r="Q527" s="195"/>
      <c r="R527" s="58"/>
      <c r="S527" s="58"/>
      <c r="T527" s="58"/>
      <c r="U527" s="58"/>
      <c r="V527" s="58"/>
      <c r="W527" s="57" t="s">
        <v>127</v>
      </c>
      <c r="X527" s="57" t="s">
        <v>109</v>
      </c>
      <c r="Y527" s="57" t="s">
        <v>128</v>
      </c>
      <c r="Z527" s="57" t="s">
        <v>128</v>
      </c>
      <c r="AA527" s="57" t="s">
        <v>128</v>
      </c>
      <c r="AB527" s="57" t="s">
        <v>128</v>
      </c>
      <c r="AC527" s="58">
        <v>64</v>
      </c>
      <c r="AD527" s="58">
        <v>177</v>
      </c>
      <c r="AE527" s="58">
        <v>1120</v>
      </c>
      <c r="AF527" s="57" t="s">
        <v>1813</v>
      </c>
      <c r="AG527" s="58" t="s">
        <v>2052</v>
      </c>
      <c r="AH527" s="58" t="s">
        <v>1950</v>
      </c>
      <c r="AI527" s="58"/>
      <c r="AJ527" s="58"/>
      <c r="AK527" s="58"/>
      <c r="AL527" s="58"/>
      <c r="AM527" s="58"/>
      <c r="AN527" s="58"/>
      <c r="AO527" s="57" t="s">
        <v>128</v>
      </c>
    </row>
    <row r="528" s="31" customFormat="1" ht="68" customHeight="1" spans="1:41">
      <c r="A528" s="57"/>
      <c r="B528" s="58" t="s">
        <v>2053</v>
      </c>
      <c r="C528" s="179" t="s">
        <v>2010</v>
      </c>
      <c r="D528" s="58" t="s">
        <v>182</v>
      </c>
      <c r="E528" s="58" t="s">
        <v>217</v>
      </c>
      <c r="F528" s="57" t="s">
        <v>126</v>
      </c>
      <c r="G528" s="57" t="s">
        <v>1439</v>
      </c>
      <c r="H528" s="58" t="s">
        <v>1948</v>
      </c>
      <c r="I528" s="64">
        <v>92</v>
      </c>
      <c r="J528" s="58"/>
      <c r="K528" s="58"/>
      <c r="L528" s="58"/>
      <c r="M528" s="58"/>
      <c r="N528" s="58"/>
      <c r="O528" s="64">
        <v>92</v>
      </c>
      <c r="P528" s="58"/>
      <c r="Q528" s="195"/>
      <c r="R528" s="58"/>
      <c r="S528" s="58"/>
      <c r="T528" s="58"/>
      <c r="U528" s="58"/>
      <c r="V528" s="58"/>
      <c r="W528" s="57" t="s">
        <v>127</v>
      </c>
      <c r="X528" s="57" t="s">
        <v>109</v>
      </c>
      <c r="Y528" s="57" t="s">
        <v>128</v>
      </c>
      <c r="Z528" s="57" t="s">
        <v>128</v>
      </c>
      <c r="AA528" s="57" t="s">
        <v>128</v>
      </c>
      <c r="AB528" s="57" t="s">
        <v>128</v>
      </c>
      <c r="AC528" s="58">
        <v>117</v>
      </c>
      <c r="AD528" s="58">
        <v>368</v>
      </c>
      <c r="AE528" s="58">
        <v>1152</v>
      </c>
      <c r="AF528" s="57" t="s">
        <v>1813</v>
      </c>
      <c r="AG528" s="58" t="s">
        <v>2011</v>
      </c>
      <c r="AH528" s="58" t="s">
        <v>1950</v>
      </c>
      <c r="AI528" s="58"/>
      <c r="AJ528" s="58"/>
      <c r="AK528" s="58"/>
      <c r="AL528" s="58"/>
      <c r="AM528" s="58"/>
      <c r="AN528" s="58"/>
      <c r="AO528" s="57" t="s">
        <v>128</v>
      </c>
    </row>
    <row r="529" s="31" customFormat="1" ht="68" customHeight="1" spans="1:41">
      <c r="A529" s="57"/>
      <c r="B529" s="58" t="s">
        <v>2054</v>
      </c>
      <c r="C529" s="179" t="s">
        <v>2042</v>
      </c>
      <c r="D529" s="58" t="s">
        <v>461</v>
      </c>
      <c r="E529" s="58" t="s">
        <v>2055</v>
      </c>
      <c r="F529" s="57" t="s">
        <v>126</v>
      </c>
      <c r="G529" s="57" t="s">
        <v>1439</v>
      </c>
      <c r="H529" s="58" t="s">
        <v>1948</v>
      </c>
      <c r="I529" s="64">
        <v>64</v>
      </c>
      <c r="J529" s="58"/>
      <c r="K529" s="58"/>
      <c r="L529" s="58"/>
      <c r="M529" s="58"/>
      <c r="N529" s="58"/>
      <c r="O529" s="64">
        <v>64</v>
      </c>
      <c r="P529" s="58"/>
      <c r="Q529" s="195"/>
      <c r="R529" s="58"/>
      <c r="S529" s="58"/>
      <c r="T529" s="58"/>
      <c r="U529" s="58"/>
      <c r="V529" s="58"/>
      <c r="W529" s="57" t="s">
        <v>127</v>
      </c>
      <c r="X529" s="57" t="s">
        <v>109</v>
      </c>
      <c r="Y529" s="57" t="s">
        <v>109</v>
      </c>
      <c r="Z529" s="57" t="s">
        <v>128</v>
      </c>
      <c r="AA529" s="57" t="s">
        <v>128</v>
      </c>
      <c r="AB529" s="57" t="s">
        <v>128</v>
      </c>
      <c r="AC529" s="58">
        <v>164</v>
      </c>
      <c r="AD529" s="58">
        <v>485</v>
      </c>
      <c r="AE529" s="58">
        <v>1143</v>
      </c>
      <c r="AF529" s="57" t="s">
        <v>1813</v>
      </c>
      <c r="AG529" s="58" t="s">
        <v>2043</v>
      </c>
      <c r="AH529" s="58" t="s">
        <v>1950</v>
      </c>
      <c r="AI529" s="58"/>
      <c r="AJ529" s="58"/>
      <c r="AK529" s="58"/>
      <c r="AL529" s="58"/>
      <c r="AM529" s="58"/>
      <c r="AN529" s="58"/>
      <c r="AO529" s="57" t="s">
        <v>128</v>
      </c>
    </row>
    <row r="530" s="31" customFormat="1" ht="68" customHeight="1" spans="1:41">
      <c r="A530" s="57"/>
      <c r="B530" s="58" t="s">
        <v>2056</v>
      </c>
      <c r="C530" s="179" t="s">
        <v>2057</v>
      </c>
      <c r="D530" s="58" t="s">
        <v>133</v>
      </c>
      <c r="E530" s="58" t="s">
        <v>370</v>
      </c>
      <c r="F530" s="57" t="s">
        <v>126</v>
      </c>
      <c r="G530" s="57" t="s">
        <v>1439</v>
      </c>
      <c r="H530" s="58" t="s">
        <v>1948</v>
      </c>
      <c r="I530" s="64">
        <v>28</v>
      </c>
      <c r="J530" s="58"/>
      <c r="K530" s="58"/>
      <c r="L530" s="58"/>
      <c r="M530" s="58"/>
      <c r="N530" s="58"/>
      <c r="O530" s="64">
        <v>28</v>
      </c>
      <c r="P530" s="58"/>
      <c r="Q530" s="195"/>
      <c r="R530" s="58"/>
      <c r="S530" s="58"/>
      <c r="T530" s="58"/>
      <c r="U530" s="58"/>
      <c r="V530" s="58"/>
      <c r="W530" s="57" t="s">
        <v>127</v>
      </c>
      <c r="X530" s="57" t="s">
        <v>109</v>
      </c>
      <c r="Y530" s="57" t="s">
        <v>128</v>
      </c>
      <c r="Z530" s="57" t="s">
        <v>128</v>
      </c>
      <c r="AA530" s="57" t="s">
        <v>128</v>
      </c>
      <c r="AB530" s="57" t="s">
        <v>128</v>
      </c>
      <c r="AC530" s="58">
        <v>271</v>
      </c>
      <c r="AD530" s="58">
        <v>869</v>
      </c>
      <c r="AE530" s="58">
        <v>3262</v>
      </c>
      <c r="AF530" s="57" t="s">
        <v>1813</v>
      </c>
      <c r="AG530" s="58" t="s">
        <v>2058</v>
      </c>
      <c r="AH530" s="58" t="s">
        <v>1950</v>
      </c>
      <c r="AI530" s="58"/>
      <c r="AJ530" s="58"/>
      <c r="AK530" s="58"/>
      <c r="AL530" s="58"/>
      <c r="AM530" s="58"/>
      <c r="AN530" s="58"/>
      <c r="AO530" s="57" t="s">
        <v>128</v>
      </c>
    </row>
    <row r="531" s="31" customFormat="1" ht="68" customHeight="1" spans="1:41">
      <c r="A531" s="57"/>
      <c r="B531" s="58" t="s">
        <v>2059</v>
      </c>
      <c r="C531" s="179" t="s">
        <v>2060</v>
      </c>
      <c r="D531" s="58" t="s">
        <v>461</v>
      </c>
      <c r="E531" s="58" t="s">
        <v>2061</v>
      </c>
      <c r="F531" s="57" t="s">
        <v>126</v>
      </c>
      <c r="G531" s="57" t="s">
        <v>1439</v>
      </c>
      <c r="H531" s="58" t="s">
        <v>1948</v>
      </c>
      <c r="I531" s="64">
        <v>301.2</v>
      </c>
      <c r="J531" s="58"/>
      <c r="K531" s="58"/>
      <c r="L531" s="58"/>
      <c r="M531" s="58"/>
      <c r="N531" s="58"/>
      <c r="O531" s="64">
        <v>301.2</v>
      </c>
      <c r="P531" s="58"/>
      <c r="Q531" s="195"/>
      <c r="R531" s="58"/>
      <c r="S531" s="58"/>
      <c r="T531" s="58"/>
      <c r="U531" s="58"/>
      <c r="V531" s="58"/>
      <c r="W531" s="57" t="s">
        <v>127</v>
      </c>
      <c r="X531" s="57" t="s">
        <v>109</v>
      </c>
      <c r="Y531" s="57" t="s">
        <v>128</v>
      </c>
      <c r="Z531" s="57" t="s">
        <v>128</v>
      </c>
      <c r="AA531" s="57" t="s">
        <v>128</v>
      </c>
      <c r="AB531" s="57" t="s">
        <v>128</v>
      </c>
      <c r="AC531" s="58">
        <v>156</v>
      </c>
      <c r="AD531" s="58">
        <v>495</v>
      </c>
      <c r="AE531" s="58">
        <v>2407</v>
      </c>
      <c r="AF531" s="57" t="s">
        <v>1813</v>
      </c>
      <c r="AG531" s="58" t="s">
        <v>2062</v>
      </c>
      <c r="AH531" s="58" t="s">
        <v>1950</v>
      </c>
      <c r="AI531" s="58"/>
      <c r="AJ531" s="58"/>
      <c r="AK531" s="58"/>
      <c r="AL531" s="58"/>
      <c r="AM531" s="58"/>
      <c r="AN531" s="58"/>
      <c r="AO531" s="57" t="s">
        <v>128</v>
      </c>
    </row>
    <row r="532" s="31" customFormat="1" ht="68" customHeight="1" spans="1:41">
      <c r="A532" s="57"/>
      <c r="B532" s="58" t="s">
        <v>2063</v>
      </c>
      <c r="C532" s="179" t="s">
        <v>2064</v>
      </c>
      <c r="D532" s="58" t="s">
        <v>461</v>
      </c>
      <c r="E532" s="58" t="s">
        <v>468</v>
      </c>
      <c r="F532" s="57" t="s">
        <v>126</v>
      </c>
      <c r="G532" s="57" t="s">
        <v>1439</v>
      </c>
      <c r="H532" s="58" t="s">
        <v>1948</v>
      </c>
      <c r="I532" s="64">
        <v>129.6</v>
      </c>
      <c r="J532" s="58"/>
      <c r="K532" s="58"/>
      <c r="L532" s="58"/>
      <c r="M532" s="58"/>
      <c r="N532" s="58"/>
      <c r="O532" s="64">
        <v>129.6</v>
      </c>
      <c r="P532" s="58"/>
      <c r="Q532" s="195"/>
      <c r="R532" s="58"/>
      <c r="S532" s="58"/>
      <c r="T532" s="58"/>
      <c r="U532" s="58"/>
      <c r="V532" s="58"/>
      <c r="W532" s="57" t="s">
        <v>127</v>
      </c>
      <c r="X532" s="57" t="s">
        <v>109</v>
      </c>
      <c r="Y532" s="57" t="s">
        <v>128</v>
      </c>
      <c r="Z532" s="57" t="s">
        <v>128</v>
      </c>
      <c r="AA532" s="57" t="s">
        <v>128</v>
      </c>
      <c r="AB532" s="57" t="s">
        <v>128</v>
      </c>
      <c r="AC532" s="58">
        <v>417</v>
      </c>
      <c r="AD532" s="58">
        <v>1377</v>
      </c>
      <c r="AE532" s="58">
        <v>3591</v>
      </c>
      <c r="AF532" s="57" t="s">
        <v>1813</v>
      </c>
      <c r="AG532" s="58" t="s">
        <v>2065</v>
      </c>
      <c r="AH532" s="58" t="s">
        <v>1950</v>
      </c>
      <c r="AI532" s="58"/>
      <c r="AJ532" s="58"/>
      <c r="AK532" s="58"/>
      <c r="AL532" s="58"/>
      <c r="AM532" s="58"/>
      <c r="AN532" s="58"/>
      <c r="AO532" s="57" t="s">
        <v>128</v>
      </c>
    </row>
    <row r="533" s="31" customFormat="1" ht="68" customHeight="1" spans="1:41">
      <c r="A533" s="57"/>
      <c r="B533" s="58" t="s">
        <v>2066</v>
      </c>
      <c r="C533" s="179" t="s">
        <v>2067</v>
      </c>
      <c r="D533" s="58" t="s">
        <v>293</v>
      </c>
      <c r="E533" s="58" t="s">
        <v>319</v>
      </c>
      <c r="F533" s="57" t="s">
        <v>126</v>
      </c>
      <c r="G533" s="57" t="s">
        <v>1439</v>
      </c>
      <c r="H533" s="58" t="s">
        <v>1948</v>
      </c>
      <c r="I533" s="64">
        <v>29.2</v>
      </c>
      <c r="J533" s="58"/>
      <c r="K533" s="58"/>
      <c r="L533" s="58"/>
      <c r="M533" s="58"/>
      <c r="N533" s="58"/>
      <c r="O533" s="64">
        <v>29.2</v>
      </c>
      <c r="P533" s="58"/>
      <c r="Q533" s="195"/>
      <c r="R533" s="58"/>
      <c r="S533" s="58"/>
      <c r="T533" s="58"/>
      <c r="U533" s="58"/>
      <c r="V533" s="58"/>
      <c r="W533" s="57" t="s">
        <v>127</v>
      </c>
      <c r="X533" s="57" t="s">
        <v>109</v>
      </c>
      <c r="Y533" s="57" t="s">
        <v>128</v>
      </c>
      <c r="Z533" s="57" t="s">
        <v>128</v>
      </c>
      <c r="AA533" s="57" t="s">
        <v>128</v>
      </c>
      <c r="AB533" s="57" t="s">
        <v>128</v>
      </c>
      <c r="AC533" s="58">
        <v>177</v>
      </c>
      <c r="AD533" s="58">
        <v>477</v>
      </c>
      <c r="AE533" s="58">
        <v>3470</v>
      </c>
      <c r="AF533" s="57" t="s">
        <v>1813</v>
      </c>
      <c r="AG533" s="58" t="s">
        <v>2058</v>
      </c>
      <c r="AH533" s="58" t="s">
        <v>1950</v>
      </c>
      <c r="AI533" s="58"/>
      <c r="AJ533" s="58"/>
      <c r="AK533" s="58"/>
      <c r="AL533" s="58"/>
      <c r="AM533" s="58"/>
      <c r="AN533" s="58"/>
      <c r="AO533" s="57" t="s">
        <v>128</v>
      </c>
    </row>
    <row r="534" s="31" customFormat="1" ht="68" customHeight="1" spans="1:41">
      <c r="A534" s="57"/>
      <c r="B534" s="58" t="s">
        <v>2068</v>
      </c>
      <c r="C534" s="179" t="s">
        <v>2069</v>
      </c>
      <c r="D534" s="58" t="s">
        <v>1223</v>
      </c>
      <c r="E534" s="58" t="s">
        <v>269</v>
      </c>
      <c r="F534" s="57" t="s">
        <v>126</v>
      </c>
      <c r="G534" s="57" t="s">
        <v>1439</v>
      </c>
      <c r="H534" s="58" t="s">
        <v>1948</v>
      </c>
      <c r="I534" s="64">
        <v>92.8</v>
      </c>
      <c r="J534" s="58"/>
      <c r="K534" s="58"/>
      <c r="L534" s="58"/>
      <c r="M534" s="58"/>
      <c r="N534" s="58"/>
      <c r="O534" s="64">
        <v>92.8</v>
      </c>
      <c r="P534" s="58"/>
      <c r="Q534" s="195"/>
      <c r="R534" s="58"/>
      <c r="S534" s="58"/>
      <c r="T534" s="58"/>
      <c r="U534" s="58"/>
      <c r="V534" s="58"/>
      <c r="W534" s="57" t="s">
        <v>127</v>
      </c>
      <c r="X534" s="57" t="s">
        <v>109</v>
      </c>
      <c r="Y534" s="57" t="s">
        <v>128</v>
      </c>
      <c r="Z534" s="57" t="s">
        <v>128</v>
      </c>
      <c r="AA534" s="57" t="s">
        <v>128</v>
      </c>
      <c r="AB534" s="57" t="s">
        <v>128</v>
      </c>
      <c r="AC534" s="58">
        <v>166</v>
      </c>
      <c r="AD534" s="58">
        <v>411</v>
      </c>
      <c r="AE534" s="58">
        <v>2022</v>
      </c>
      <c r="AF534" s="57" t="s">
        <v>1813</v>
      </c>
      <c r="AG534" s="58" t="s">
        <v>2011</v>
      </c>
      <c r="AH534" s="58" t="s">
        <v>1950</v>
      </c>
      <c r="AI534" s="58"/>
      <c r="AJ534" s="58"/>
      <c r="AK534" s="58"/>
      <c r="AL534" s="58"/>
      <c r="AM534" s="58"/>
      <c r="AN534" s="58"/>
      <c r="AO534" s="57" t="s">
        <v>128</v>
      </c>
    </row>
    <row r="535" s="44" customFormat="1" ht="68" customHeight="1" spans="1:41">
      <c r="A535" s="57"/>
      <c r="B535" s="58" t="s">
        <v>2070</v>
      </c>
      <c r="C535" s="179" t="s">
        <v>2071</v>
      </c>
      <c r="D535" s="58" t="s">
        <v>158</v>
      </c>
      <c r="E535" s="58" t="s">
        <v>1101</v>
      </c>
      <c r="F535" s="57" t="s">
        <v>126</v>
      </c>
      <c r="G535" s="57" t="s">
        <v>1439</v>
      </c>
      <c r="H535" s="58" t="s">
        <v>1948</v>
      </c>
      <c r="I535" s="64">
        <v>72</v>
      </c>
      <c r="J535" s="58"/>
      <c r="K535" s="58"/>
      <c r="L535" s="58"/>
      <c r="M535" s="58"/>
      <c r="N535" s="58"/>
      <c r="O535" s="64">
        <v>72</v>
      </c>
      <c r="P535" s="58"/>
      <c r="Q535" s="195"/>
      <c r="R535" s="58"/>
      <c r="S535" s="58"/>
      <c r="T535" s="58"/>
      <c r="U535" s="58"/>
      <c r="V535" s="58"/>
      <c r="W535" s="57" t="s">
        <v>127</v>
      </c>
      <c r="X535" s="57" t="s">
        <v>109</v>
      </c>
      <c r="Y535" s="57" t="s">
        <v>128</v>
      </c>
      <c r="Z535" s="57" t="s">
        <v>128</v>
      </c>
      <c r="AA535" s="57" t="s">
        <v>128</v>
      </c>
      <c r="AB535" s="57" t="s">
        <v>128</v>
      </c>
      <c r="AC535" s="58">
        <v>128</v>
      </c>
      <c r="AD535" s="58">
        <v>444</v>
      </c>
      <c r="AE535" s="58">
        <v>1487</v>
      </c>
      <c r="AF535" s="57" t="s">
        <v>1813</v>
      </c>
      <c r="AG535" s="58" t="s">
        <v>2052</v>
      </c>
      <c r="AH535" s="58" t="s">
        <v>1950</v>
      </c>
      <c r="AI535" s="58"/>
      <c r="AJ535" s="58"/>
      <c r="AK535" s="58"/>
      <c r="AL535" s="58"/>
      <c r="AM535" s="58"/>
      <c r="AN535" s="58"/>
      <c r="AO535" s="57" t="s">
        <v>128</v>
      </c>
    </row>
    <row r="536" s="31" customFormat="1" ht="68" customHeight="1" spans="1:41">
      <c r="A536" s="57"/>
      <c r="B536" s="58" t="s">
        <v>2072</v>
      </c>
      <c r="C536" s="179" t="s">
        <v>2073</v>
      </c>
      <c r="D536" s="58" t="s">
        <v>403</v>
      </c>
      <c r="E536" s="58" t="s">
        <v>2074</v>
      </c>
      <c r="F536" s="57" t="s">
        <v>126</v>
      </c>
      <c r="G536" s="57" t="s">
        <v>1439</v>
      </c>
      <c r="H536" s="58" t="s">
        <v>1948</v>
      </c>
      <c r="I536" s="64">
        <v>60.4</v>
      </c>
      <c r="J536" s="58"/>
      <c r="K536" s="58"/>
      <c r="L536" s="58"/>
      <c r="M536" s="58"/>
      <c r="N536" s="58"/>
      <c r="O536" s="64">
        <v>60.4</v>
      </c>
      <c r="P536" s="58"/>
      <c r="Q536" s="195"/>
      <c r="R536" s="58"/>
      <c r="S536" s="58"/>
      <c r="T536" s="58"/>
      <c r="U536" s="58"/>
      <c r="V536" s="58"/>
      <c r="W536" s="57" t="s">
        <v>127</v>
      </c>
      <c r="X536" s="57" t="s">
        <v>109</v>
      </c>
      <c r="Y536" s="57" t="s">
        <v>128</v>
      </c>
      <c r="Z536" s="57" t="s">
        <v>128</v>
      </c>
      <c r="AA536" s="57" t="s">
        <v>128</v>
      </c>
      <c r="AB536" s="57" t="s">
        <v>128</v>
      </c>
      <c r="AC536" s="58">
        <v>73</v>
      </c>
      <c r="AD536" s="58">
        <v>186</v>
      </c>
      <c r="AE536" s="58">
        <v>3409</v>
      </c>
      <c r="AF536" s="57" t="s">
        <v>1813</v>
      </c>
      <c r="AG536" s="58" t="s">
        <v>2075</v>
      </c>
      <c r="AH536" s="58" t="s">
        <v>1950</v>
      </c>
      <c r="AI536" s="58"/>
      <c r="AJ536" s="58"/>
      <c r="AK536" s="58"/>
      <c r="AL536" s="58"/>
      <c r="AM536" s="58"/>
      <c r="AN536" s="58"/>
      <c r="AO536" s="57" t="s">
        <v>128</v>
      </c>
    </row>
    <row r="537" s="31" customFormat="1" ht="68" customHeight="1" spans="1:41">
      <c r="A537" s="57"/>
      <c r="B537" s="58" t="s">
        <v>2076</v>
      </c>
      <c r="C537" s="179" t="s">
        <v>2077</v>
      </c>
      <c r="D537" s="58" t="s">
        <v>551</v>
      </c>
      <c r="E537" s="58" t="s">
        <v>563</v>
      </c>
      <c r="F537" s="57" t="s">
        <v>126</v>
      </c>
      <c r="G537" s="57" t="s">
        <v>1439</v>
      </c>
      <c r="H537" s="58" t="s">
        <v>1948</v>
      </c>
      <c r="I537" s="64">
        <v>120</v>
      </c>
      <c r="J537" s="58"/>
      <c r="K537" s="58"/>
      <c r="L537" s="58"/>
      <c r="M537" s="58"/>
      <c r="N537" s="58"/>
      <c r="O537" s="64">
        <v>120</v>
      </c>
      <c r="P537" s="58"/>
      <c r="Q537" s="195"/>
      <c r="R537" s="58"/>
      <c r="S537" s="58"/>
      <c r="T537" s="58"/>
      <c r="U537" s="58"/>
      <c r="V537" s="58"/>
      <c r="W537" s="57" t="s">
        <v>127</v>
      </c>
      <c r="X537" s="57" t="s">
        <v>109</v>
      </c>
      <c r="Y537" s="57" t="s">
        <v>128</v>
      </c>
      <c r="Z537" s="57" t="s">
        <v>128</v>
      </c>
      <c r="AA537" s="57" t="s">
        <v>128</v>
      </c>
      <c r="AB537" s="57" t="s">
        <v>128</v>
      </c>
      <c r="AC537" s="58">
        <v>233</v>
      </c>
      <c r="AD537" s="58">
        <v>832</v>
      </c>
      <c r="AE537" s="58">
        <v>1871</v>
      </c>
      <c r="AF537" s="57" t="s">
        <v>1813</v>
      </c>
      <c r="AG537" s="58" t="s">
        <v>2078</v>
      </c>
      <c r="AH537" s="58" t="s">
        <v>1950</v>
      </c>
      <c r="AI537" s="58"/>
      <c r="AJ537" s="58"/>
      <c r="AK537" s="58"/>
      <c r="AL537" s="58"/>
      <c r="AM537" s="58"/>
      <c r="AN537" s="58"/>
      <c r="AO537" s="57" t="s">
        <v>128</v>
      </c>
    </row>
    <row r="538" s="31" customFormat="1" ht="68" customHeight="1" spans="1:41">
      <c r="A538" s="57"/>
      <c r="B538" s="58" t="s">
        <v>2079</v>
      </c>
      <c r="C538" s="179" t="s">
        <v>2080</v>
      </c>
      <c r="D538" s="58" t="s">
        <v>461</v>
      </c>
      <c r="E538" s="58" t="s">
        <v>517</v>
      </c>
      <c r="F538" s="57" t="s">
        <v>126</v>
      </c>
      <c r="G538" s="57" t="s">
        <v>1439</v>
      </c>
      <c r="H538" s="58" t="s">
        <v>1948</v>
      </c>
      <c r="I538" s="64">
        <v>238.8</v>
      </c>
      <c r="J538" s="58"/>
      <c r="K538" s="58"/>
      <c r="L538" s="58"/>
      <c r="M538" s="58"/>
      <c r="N538" s="58"/>
      <c r="O538" s="64">
        <v>238.8</v>
      </c>
      <c r="P538" s="58"/>
      <c r="Q538" s="195"/>
      <c r="R538" s="58"/>
      <c r="S538" s="58"/>
      <c r="T538" s="58"/>
      <c r="U538" s="58"/>
      <c r="V538" s="58"/>
      <c r="W538" s="57" t="s">
        <v>127</v>
      </c>
      <c r="X538" s="57" t="s">
        <v>109</v>
      </c>
      <c r="Y538" s="57" t="s">
        <v>128</v>
      </c>
      <c r="Z538" s="57" t="s">
        <v>128</v>
      </c>
      <c r="AA538" s="57" t="s">
        <v>128</v>
      </c>
      <c r="AB538" s="57" t="s">
        <v>128</v>
      </c>
      <c r="AC538" s="58">
        <v>192</v>
      </c>
      <c r="AD538" s="58">
        <v>574</v>
      </c>
      <c r="AE538" s="58">
        <v>1353</v>
      </c>
      <c r="AF538" s="57" t="s">
        <v>1813</v>
      </c>
      <c r="AG538" s="58" t="s">
        <v>2081</v>
      </c>
      <c r="AH538" s="58" t="s">
        <v>1950</v>
      </c>
      <c r="AI538" s="58"/>
      <c r="AJ538" s="58"/>
      <c r="AK538" s="58"/>
      <c r="AL538" s="58"/>
      <c r="AM538" s="58"/>
      <c r="AN538" s="58"/>
      <c r="AO538" s="57" t="s">
        <v>128</v>
      </c>
    </row>
    <row r="539" s="31" customFormat="1" ht="68" customHeight="1" spans="1:41">
      <c r="A539" s="57"/>
      <c r="B539" s="58" t="s">
        <v>2082</v>
      </c>
      <c r="C539" s="179" t="s">
        <v>2083</v>
      </c>
      <c r="D539" s="58" t="s">
        <v>293</v>
      </c>
      <c r="E539" s="58" t="s">
        <v>300</v>
      </c>
      <c r="F539" s="57" t="s">
        <v>126</v>
      </c>
      <c r="G539" s="57" t="s">
        <v>1439</v>
      </c>
      <c r="H539" s="58" t="s">
        <v>1948</v>
      </c>
      <c r="I539" s="64">
        <v>8</v>
      </c>
      <c r="J539" s="58"/>
      <c r="K539" s="58"/>
      <c r="L539" s="58"/>
      <c r="M539" s="58"/>
      <c r="N539" s="58"/>
      <c r="O539" s="64">
        <v>8</v>
      </c>
      <c r="P539" s="58"/>
      <c r="Q539" s="195"/>
      <c r="R539" s="58"/>
      <c r="S539" s="58"/>
      <c r="T539" s="58"/>
      <c r="U539" s="58"/>
      <c r="V539" s="58"/>
      <c r="W539" s="57" t="s">
        <v>127</v>
      </c>
      <c r="X539" s="57" t="s">
        <v>109</v>
      </c>
      <c r="Y539" s="57" t="s">
        <v>109</v>
      </c>
      <c r="Z539" s="57" t="s">
        <v>128</v>
      </c>
      <c r="AA539" s="57" t="s">
        <v>128</v>
      </c>
      <c r="AB539" s="57" t="s">
        <v>128</v>
      </c>
      <c r="AC539" s="58">
        <v>132</v>
      </c>
      <c r="AD539" s="58">
        <v>391</v>
      </c>
      <c r="AE539" s="58">
        <v>3516</v>
      </c>
      <c r="AF539" s="57" t="s">
        <v>1813</v>
      </c>
      <c r="AG539" s="58" t="s">
        <v>2046</v>
      </c>
      <c r="AH539" s="58" t="s">
        <v>1950</v>
      </c>
      <c r="AI539" s="58"/>
      <c r="AJ539" s="58"/>
      <c r="AK539" s="58"/>
      <c r="AL539" s="58"/>
      <c r="AM539" s="58"/>
      <c r="AN539" s="58"/>
      <c r="AO539" s="57" t="s">
        <v>128</v>
      </c>
    </row>
    <row r="540" s="31" customFormat="1" ht="68" customHeight="1" spans="1:41">
      <c r="A540" s="57"/>
      <c r="B540" s="58" t="s">
        <v>2084</v>
      </c>
      <c r="C540" s="179" t="s">
        <v>2085</v>
      </c>
      <c r="D540" s="58" t="s">
        <v>1223</v>
      </c>
      <c r="E540" s="58" t="s">
        <v>2086</v>
      </c>
      <c r="F540" s="57" t="s">
        <v>126</v>
      </c>
      <c r="G540" s="57" t="s">
        <v>1439</v>
      </c>
      <c r="H540" s="58" t="s">
        <v>1948</v>
      </c>
      <c r="I540" s="64">
        <v>14</v>
      </c>
      <c r="J540" s="58"/>
      <c r="K540" s="58"/>
      <c r="L540" s="58"/>
      <c r="M540" s="58"/>
      <c r="N540" s="58"/>
      <c r="O540" s="64">
        <v>14</v>
      </c>
      <c r="P540" s="58"/>
      <c r="Q540" s="195"/>
      <c r="R540" s="58"/>
      <c r="S540" s="58"/>
      <c r="T540" s="58"/>
      <c r="U540" s="58"/>
      <c r="V540" s="58"/>
      <c r="W540" s="57" t="s">
        <v>127</v>
      </c>
      <c r="X540" s="57" t="s">
        <v>109</v>
      </c>
      <c r="Y540" s="57" t="s">
        <v>128</v>
      </c>
      <c r="Z540" s="57" t="s">
        <v>128</v>
      </c>
      <c r="AA540" s="57" t="s">
        <v>128</v>
      </c>
      <c r="AB540" s="57" t="s">
        <v>128</v>
      </c>
      <c r="AC540" s="58">
        <v>37</v>
      </c>
      <c r="AD540" s="58">
        <v>117</v>
      </c>
      <c r="AE540" s="58">
        <v>2257</v>
      </c>
      <c r="AF540" s="57" t="s">
        <v>1813</v>
      </c>
      <c r="AG540" s="58" t="s">
        <v>2087</v>
      </c>
      <c r="AH540" s="58" t="s">
        <v>1950</v>
      </c>
      <c r="AI540" s="58"/>
      <c r="AJ540" s="58"/>
      <c r="AK540" s="58"/>
      <c r="AL540" s="58"/>
      <c r="AM540" s="58"/>
      <c r="AN540" s="58"/>
      <c r="AO540" s="57" t="s">
        <v>128</v>
      </c>
    </row>
    <row r="541" s="31" customFormat="1" ht="68" customHeight="1" spans="1:41">
      <c r="A541" s="57"/>
      <c r="B541" s="58" t="s">
        <v>2088</v>
      </c>
      <c r="C541" s="179" t="s">
        <v>2089</v>
      </c>
      <c r="D541" s="58" t="s">
        <v>403</v>
      </c>
      <c r="E541" s="58" t="s">
        <v>443</v>
      </c>
      <c r="F541" s="57" t="s">
        <v>126</v>
      </c>
      <c r="G541" s="57" t="s">
        <v>1439</v>
      </c>
      <c r="H541" s="58" t="s">
        <v>1948</v>
      </c>
      <c r="I541" s="64">
        <v>82.8</v>
      </c>
      <c r="J541" s="58"/>
      <c r="K541" s="58"/>
      <c r="L541" s="58"/>
      <c r="M541" s="58"/>
      <c r="N541" s="58"/>
      <c r="O541" s="64">
        <v>82.8</v>
      </c>
      <c r="P541" s="58"/>
      <c r="Q541" s="195"/>
      <c r="R541" s="58"/>
      <c r="S541" s="58"/>
      <c r="T541" s="58"/>
      <c r="U541" s="58"/>
      <c r="V541" s="58"/>
      <c r="W541" s="57" t="s">
        <v>127</v>
      </c>
      <c r="X541" s="57" t="s">
        <v>109</v>
      </c>
      <c r="Y541" s="57" t="s">
        <v>128</v>
      </c>
      <c r="Z541" s="57" t="s">
        <v>128</v>
      </c>
      <c r="AA541" s="57" t="s">
        <v>128</v>
      </c>
      <c r="AB541" s="57" t="s">
        <v>128</v>
      </c>
      <c r="AC541" s="58">
        <v>124</v>
      </c>
      <c r="AD541" s="58">
        <v>351</v>
      </c>
      <c r="AE541" s="58">
        <v>1940</v>
      </c>
      <c r="AF541" s="57" t="s">
        <v>1813</v>
      </c>
      <c r="AG541" s="58" t="s">
        <v>2090</v>
      </c>
      <c r="AH541" s="58" t="s">
        <v>1950</v>
      </c>
      <c r="AI541" s="58"/>
      <c r="AJ541" s="58"/>
      <c r="AK541" s="58"/>
      <c r="AL541" s="58"/>
      <c r="AM541" s="58"/>
      <c r="AN541" s="58"/>
      <c r="AO541" s="57" t="s">
        <v>128</v>
      </c>
    </row>
    <row r="542" s="4" customFormat="1" ht="85" customHeight="1" spans="1:41">
      <c r="A542" s="57" t="s">
        <v>2091</v>
      </c>
      <c r="B542" s="198" t="s">
        <v>2092</v>
      </c>
      <c r="C542" s="198" t="s">
        <v>2093</v>
      </c>
      <c r="D542" s="58" t="s">
        <v>551</v>
      </c>
      <c r="E542" s="64" t="s">
        <v>568</v>
      </c>
      <c r="F542" s="58" t="s">
        <v>126</v>
      </c>
      <c r="G542" s="58" t="s">
        <v>2094</v>
      </c>
      <c r="H542" s="58" t="s">
        <v>2095</v>
      </c>
      <c r="I542" s="69">
        <v>110</v>
      </c>
      <c r="J542" s="69">
        <v>110</v>
      </c>
      <c r="K542" s="69">
        <v>110</v>
      </c>
      <c r="L542" s="69"/>
      <c r="M542" s="69"/>
      <c r="N542" s="69"/>
      <c r="O542" s="69"/>
      <c r="P542" s="69"/>
      <c r="Q542" s="69"/>
      <c r="R542" s="69"/>
      <c r="S542" s="69"/>
      <c r="T542" s="69"/>
      <c r="U542" s="69"/>
      <c r="V542" s="69"/>
      <c r="W542" s="69" t="s">
        <v>127</v>
      </c>
      <c r="X542" s="69" t="s">
        <v>109</v>
      </c>
      <c r="Y542" s="69" t="s">
        <v>109</v>
      </c>
      <c r="Z542" s="69" t="s">
        <v>128</v>
      </c>
      <c r="AA542" s="69" t="s">
        <v>128</v>
      </c>
      <c r="AB542" s="69" t="s">
        <v>128</v>
      </c>
      <c r="AC542" s="69">
        <v>18</v>
      </c>
      <c r="AD542" s="69">
        <v>58</v>
      </c>
      <c r="AE542" s="69">
        <v>247</v>
      </c>
      <c r="AF542" s="58" t="s">
        <v>2096</v>
      </c>
      <c r="AG542" s="202" t="s">
        <v>2097</v>
      </c>
      <c r="AH542" s="58"/>
      <c r="AI542" s="58" t="s">
        <v>128</v>
      </c>
      <c r="AJ542" s="58" t="s">
        <v>135</v>
      </c>
      <c r="AK542" s="68"/>
      <c r="AL542" s="68"/>
      <c r="AM542" s="68"/>
      <c r="AN542" s="68"/>
      <c r="AO542" s="68"/>
    </row>
    <row r="543" s="4" customFormat="1" ht="85" customHeight="1" spans="1:41">
      <c r="A543" s="57" t="s">
        <v>2091</v>
      </c>
      <c r="B543" s="199" t="s">
        <v>2098</v>
      </c>
      <c r="C543" s="200" t="s">
        <v>2099</v>
      </c>
      <c r="D543" s="58" t="s">
        <v>403</v>
      </c>
      <c r="E543" s="64" t="s">
        <v>438</v>
      </c>
      <c r="F543" s="58" t="s">
        <v>126</v>
      </c>
      <c r="G543" s="58" t="s">
        <v>2094</v>
      </c>
      <c r="H543" s="58" t="s">
        <v>2095</v>
      </c>
      <c r="I543" s="69">
        <v>80</v>
      </c>
      <c r="J543" s="69">
        <v>80</v>
      </c>
      <c r="K543" s="69">
        <v>80</v>
      </c>
      <c r="L543" s="69"/>
      <c r="M543" s="69"/>
      <c r="N543" s="69"/>
      <c r="O543" s="69"/>
      <c r="P543" s="69"/>
      <c r="Q543" s="69"/>
      <c r="R543" s="69"/>
      <c r="S543" s="69"/>
      <c r="T543" s="69"/>
      <c r="U543" s="69"/>
      <c r="V543" s="69"/>
      <c r="W543" s="69" t="s">
        <v>127</v>
      </c>
      <c r="X543" s="69" t="s">
        <v>109</v>
      </c>
      <c r="Y543" s="69" t="s">
        <v>109</v>
      </c>
      <c r="Z543" s="69" t="s">
        <v>128</v>
      </c>
      <c r="AA543" s="69" t="s">
        <v>128</v>
      </c>
      <c r="AB543" s="69" t="s">
        <v>128</v>
      </c>
      <c r="AC543" s="69">
        <v>80</v>
      </c>
      <c r="AD543" s="69">
        <v>252</v>
      </c>
      <c r="AE543" s="69">
        <v>1600</v>
      </c>
      <c r="AF543" s="58" t="s">
        <v>2096</v>
      </c>
      <c r="AG543" s="202" t="s">
        <v>2100</v>
      </c>
      <c r="AH543" s="58"/>
      <c r="AI543" s="58" t="s">
        <v>128</v>
      </c>
      <c r="AJ543" s="58" t="s">
        <v>135</v>
      </c>
      <c r="AK543" s="68"/>
      <c r="AL543" s="68"/>
      <c r="AM543" s="68"/>
      <c r="AN543" s="68"/>
      <c r="AO543" s="68"/>
    </row>
    <row r="544" s="4" customFormat="1" ht="150" customHeight="1" spans="1:41">
      <c r="A544" s="57" t="s">
        <v>2091</v>
      </c>
      <c r="B544" s="198" t="s">
        <v>2101</v>
      </c>
      <c r="C544" s="198" t="s">
        <v>2102</v>
      </c>
      <c r="D544" s="58" t="s">
        <v>551</v>
      </c>
      <c r="E544" s="58" t="s">
        <v>590</v>
      </c>
      <c r="F544" s="58" t="s">
        <v>126</v>
      </c>
      <c r="G544" s="58" t="s">
        <v>2094</v>
      </c>
      <c r="H544" s="58" t="s">
        <v>2095</v>
      </c>
      <c r="I544" s="201">
        <v>42</v>
      </c>
      <c r="J544" s="69">
        <v>42</v>
      </c>
      <c r="K544" s="69"/>
      <c r="L544" s="201">
        <v>42</v>
      </c>
      <c r="M544" s="69"/>
      <c r="N544" s="69"/>
      <c r="O544" s="69"/>
      <c r="P544" s="69"/>
      <c r="Q544" s="69"/>
      <c r="R544" s="69"/>
      <c r="S544" s="69"/>
      <c r="T544" s="69"/>
      <c r="U544" s="69"/>
      <c r="V544" s="69"/>
      <c r="W544" s="69" t="s">
        <v>127</v>
      </c>
      <c r="X544" s="69" t="s">
        <v>109</v>
      </c>
      <c r="Y544" s="69" t="s">
        <v>109</v>
      </c>
      <c r="Z544" s="69" t="s">
        <v>128</v>
      </c>
      <c r="AA544" s="69" t="s">
        <v>128</v>
      </c>
      <c r="AB544" s="69" t="s">
        <v>128</v>
      </c>
      <c r="AC544" s="69">
        <v>19</v>
      </c>
      <c r="AD544" s="72">
        <v>49</v>
      </c>
      <c r="AE544" s="72">
        <v>190</v>
      </c>
      <c r="AF544" s="58" t="s">
        <v>2103</v>
      </c>
      <c r="AG544" s="203" t="s">
        <v>2104</v>
      </c>
      <c r="AH544" s="58"/>
      <c r="AI544" s="58" t="s">
        <v>128</v>
      </c>
      <c r="AJ544" s="58" t="s">
        <v>135</v>
      </c>
      <c r="AK544" s="68"/>
      <c r="AL544" s="68"/>
      <c r="AM544" s="68"/>
      <c r="AN544" s="68"/>
      <c r="AO544" s="68"/>
    </row>
    <row r="545" s="4" customFormat="1" ht="245" customHeight="1" spans="1:41">
      <c r="A545" s="57" t="s">
        <v>2091</v>
      </c>
      <c r="B545" s="198" t="s">
        <v>2105</v>
      </c>
      <c r="C545" s="198" t="s">
        <v>2106</v>
      </c>
      <c r="D545" s="58" t="s">
        <v>461</v>
      </c>
      <c r="E545" s="58" t="s">
        <v>473</v>
      </c>
      <c r="F545" s="58" t="s">
        <v>126</v>
      </c>
      <c r="G545" s="58" t="s">
        <v>2094</v>
      </c>
      <c r="H545" s="58" t="s">
        <v>2095</v>
      </c>
      <c r="I545" s="201">
        <v>20</v>
      </c>
      <c r="J545" s="69">
        <v>20</v>
      </c>
      <c r="K545" s="69"/>
      <c r="L545" s="201">
        <v>20</v>
      </c>
      <c r="M545" s="69"/>
      <c r="N545" s="69"/>
      <c r="O545" s="69"/>
      <c r="P545" s="69"/>
      <c r="Q545" s="69"/>
      <c r="R545" s="69"/>
      <c r="S545" s="69"/>
      <c r="T545" s="69"/>
      <c r="U545" s="69"/>
      <c r="V545" s="69"/>
      <c r="W545" s="69" t="s">
        <v>127</v>
      </c>
      <c r="X545" s="69" t="s">
        <v>109</v>
      </c>
      <c r="Y545" s="69" t="s">
        <v>109</v>
      </c>
      <c r="Z545" s="69" t="s">
        <v>128</v>
      </c>
      <c r="AA545" s="69" t="s">
        <v>128</v>
      </c>
      <c r="AB545" s="69" t="s">
        <v>128</v>
      </c>
      <c r="AC545" s="69">
        <v>20</v>
      </c>
      <c r="AD545" s="72">
        <v>92</v>
      </c>
      <c r="AE545" s="72">
        <v>724</v>
      </c>
      <c r="AF545" s="58" t="s">
        <v>2103</v>
      </c>
      <c r="AG545" s="203" t="s">
        <v>2107</v>
      </c>
      <c r="AH545" s="58"/>
      <c r="AI545" s="58" t="s">
        <v>128</v>
      </c>
      <c r="AJ545" s="58" t="s">
        <v>135</v>
      </c>
      <c r="AK545" s="68"/>
      <c r="AL545" s="68"/>
      <c r="AM545" s="68"/>
      <c r="AN545" s="68"/>
      <c r="AO545" s="68"/>
    </row>
    <row r="546" s="4" customFormat="1" ht="153" customHeight="1" spans="1:41">
      <c r="A546" s="57" t="s">
        <v>2091</v>
      </c>
      <c r="B546" s="198" t="s">
        <v>2108</v>
      </c>
      <c r="C546" s="198" t="s">
        <v>2102</v>
      </c>
      <c r="D546" s="58" t="s">
        <v>461</v>
      </c>
      <c r="E546" s="58" t="s">
        <v>766</v>
      </c>
      <c r="F546" s="58" t="s">
        <v>126</v>
      </c>
      <c r="G546" s="58" t="s">
        <v>2094</v>
      </c>
      <c r="H546" s="58" t="s">
        <v>2095</v>
      </c>
      <c r="I546" s="201">
        <v>29</v>
      </c>
      <c r="J546" s="69">
        <v>29</v>
      </c>
      <c r="K546" s="69"/>
      <c r="L546" s="201">
        <v>29</v>
      </c>
      <c r="M546" s="69"/>
      <c r="N546" s="69"/>
      <c r="O546" s="69"/>
      <c r="P546" s="69"/>
      <c r="Q546" s="69"/>
      <c r="R546" s="69"/>
      <c r="S546" s="69"/>
      <c r="T546" s="69"/>
      <c r="U546" s="69"/>
      <c r="V546" s="69"/>
      <c r="W546" s="69" t="s">
        <v>127</v>
      </c>
      <c r="X546" s="69" t="s">
        <v>109</v>
      </c>
      <c r="Y546" s="69" t="s">
        <v>109</v>
      </c>
      <c r="Z546" s="69" t="s">
        <v>128</v>
      </c>
      <c r="AA546" s="69" t="s">
        <v>128</v>
      </c>
      <c r="AB546" s="69" t="s">
        <v>128</v>
      </c>
      <c r="AC546" s="69">
        <v>8</v>
      </c>
      <c r="AD546" s="72">
        <v>27</v>
      </c>
      <c r="AE546" s="72">
        <v>79</v>
      </c>
      <c r="AF546" s="58" t="s">
        <v>2103</v>
      </c>
      <c r="AG546" s="203" t="s">
        <v>2109</v>
      </c>
      <c r="AH546" s="58"/>
      <c r="AI546" s="58" t="s">
        <v>128</v>
      </c>
      <c r="AJ546" s="58" t="s">
        <v>135</v>
      </c>
      <c r="AK546" s="68"/>
      <c r="AL546" s="68"/>
      <c r="AM546" s="68"/>
      <c r="AN546" s="68"/>
      <c r="AO546" s="68"/>
    </row>
    <row r="547" s="4" customFormat="1" ht="153" customHeight="1" spans="1:41">
      <c r="A547" s="57" t="s">
        <v>2091</v>
      </c>
      <c r="B547" s="198" t="s">
        <v>2110</v>
      </c>
      <c r="C547" s="198" t="s">
        <v>2111</v>
      </c>
      <c r="D547" s="58" t="s">
        <v>461</v>
      </c>
      <c r="E547" s="58" t="s">
        <v>766</v>
      </c>
      <c r="F547" s="58" t="s">
        <v>126</v>
      </c>
      <c r="G547" s="58" t="s">
        <v>2094</v>
      </c>
      <c r="H547" s="58" t="s">
        <v>2095</v>
      </c>
      <c r="I547" s="201">
        <v>54</v>
      </c>
      <c r="J547" s="69">
        <v>54</v>
      </c>
      <c r="K547" s="69"/>
      <c r="L547" s="201">
        <v>54</v>
      </c>
      <c r="M547" s="71"/>
      <c r="N547" s="71"/>
      <c r="O547" s="71"/>
      <c r="P547" s="71"/>
      <c r="Q547" s="71"/>
      <c r="R547" s="71"/>
      <c r="S547" s="71"/>
      <c r="T547" s="71"/>
      <c r="U547" s="71"/>
      <c r="V547" s="71"/>
      <c r="W547" s="69" t="s">
        <v>127</v>
      </c>
      <c r="X547" s="69" t="s">
        <v>109</v>
      </c>
      <c r="Y547" s="69" t="s">
        <v>109</v>
      </c>
      <c r="Z547" s="69" t="s">
        <v>128</v>
      </c>
      <c r="AA547" s="69" t="s">
        <v>128</v>
      </c>
      <c r="AB547" s="69" t="s">
        <v>128</v>
      </c>
      <c r="AC547" s="69">
        <v>6</v>
      </c>
      <c r="AD547" s="72">
        <v>22</v>
      </c>
      <c r="AE547" s="72">
        <v>46</v>
      </c>
      <c r="AF547" s="58" t="s">
        <v>2103</v>
      </c>
      <c r="AG547" s="203" t="s">
        <v>2112</v>
      </c>
      <c r="AH547" s="129"/>
      <c r="AI547" s="58" t="s">
        <v>128</v>
      </c>
      <c r="AJ547" s="58" t="s">
        <v>135</v>
      </c>
      <c r="AK547" s="68"/>
      <c r="AL547" s="68"/>
      <c r="AM547" s="68"/>
      <c r="AN547" s="68"/>
      <c r="AO547" s="68"/>
    </row>
    <row r="548" s="4" customFormat="1" ht="159" customHeight="1" spans="1:41">
      <c r="A548" s="57" t="s">
        <v>2091</v>
      </c>
      <c r="B548" s="198" t="s">
        <v>2113</v>
      </c>
      <c r="C548" s="198" t="s">
        <v>2114</v>
      </c>
      <c r="D548" s="58" t="s">
        <v>403</v>
      </c>
      <c r="E548" s="58" t="s">
        <v>438</v>
      </c>
      <c r="F548" s="58" t="s">
        <v>126</v>
      </c>
      <c r="G548" s="58" t="s">
        <v>2094</v>
      </c>
      <c r="H548" s="58" t="s">
        <v>2095</v>
      </c>
      <c r="I548" s="201">
        <v>30</v>
      </c>
      <c r="J548" s="69">
        <v>30</v>
      </c>
      <c r="K548" s="69"/>
      <c r="L548" s="201">
        <v>30</v>
      </c>
      <c r="M548" s="69"/>
      <c r="N548" s="69"/>
      <c r="O548" s="69"/>
      <c r="P548" s="69"/>
      <c r="Q548" s="69"/>
      <c r="R548" s="69"/>
      <c r="S548" s="69"/>
      <c r="T548" s="69"/>
      <c r="U548" s="69"/>
      <c r="V548" s="69"/>
      <c r="W548" s="69" t="s">
        <v>127</v>
      </c>
      <c r="X548" s="69" t="s">
        <v>109</v>
      </c>
      <c r="Y548" s="69" t="s">
        <v>109</v>
      </c>
      <c r="Z548" s="69" t="s">
        <v>128</v>
      </c>
      <c r="AA548" s="69" t="s">
        <v>128</v>
      </c>
      <c r="AB548" s="69" t="s">
        <v>128</v>
      </c>
      <c r="AC548" s="69">
        <v>10</v>
      </c>
      <c r="AD548" s="72">
        <v>28</v>
      </c>
      <c r="AE548" s="72">
        <v>91</v>
      </c>
      <c r="AF548" s="58" t="s">
        <v>2103</v>
      </c>
      <c r="AG548" s="203" t="s">
        <v>2115</v>
      </c>
      <c r="AH548" s="58"/>
      <c r="AI548" s="58" t="s">
        <v>128</v>
      </c>
      <c r="AJ548" s="58" t="s">
        <v>135</v>
      </c>
      <c r="AK548" s="68"/>
      <c r="AL548" s="68"/>
      <c r="AM548" s="68"/>
      <c r="AN548" s="68"/>
      <c r="AO548" s="68"/>
    </row>
    <row r="549" s="44" customFormat="1" ht="99.75" customHeight="1" spans="1:41">
      <c r="A549" s="57"/>
      <c r="B549" s="57" t="s">
        <v>2116</v>
      </c>
      <c r="C549" s="57" t="s">
        <v>2117</v>
      </c>
      <c r="D549" s="57" t="s">
        <v>182</v>
      </c>
      <c r="E549" s="57" t="s">
        <v>223</v>
      </c>
      <c r="F549" s="57" t="s">
        <v>126</v>
      </c>
      <c r="G549" s="57" t="s">
        <v>171</v>
      </c>
      <c r="H549" s="57" t="s">
        <v>224</v>
      </c>
      <c r="I549" s="57">
        <v>15</v>
      </c>
      <c r="J549" s="57"/>
      <c r="K549" s="57"/>
      <c r="L549" s="57"/>
      <c r="M549" s="57"/>
      <c r="N549" s="57"/>
      <c r="O549" s="57">
        <v>15</v>
      </c>
      <c r="P549" s="58"/>
      <c r="Q549" s="58"/>
      <c r="R549" s="58"/>
      <c r="S549" s="58"/>
      <c r="T549" s="58"/>
      <c r="U549" s="58"/>
      <c r="V549" s="58"/>
      <c r="W549" s="58" t="s">
        <v>127</v>
      </c>
      <c r="X549" s="58" t="s">
        <v>109</v>
      </c>
      <c r="Y549" s="58" t="s">
        <v>128</v>
      </c>
      <c r="Z549" s="58" t="s">
        <v>128</v>
      </c>
      <c r="AA549" s="58" t="s">
        <v>128</v>
      </c>
      <c r="AB549" s="58" t="s">
        <v>128</v>
      </c>
      <c r="AC549" s="58">
        <v>160</v>
      </c>
      <c r="AD549" s="58">
        <v>550</v>
      </c>
      <c r="AE549" s="58">
        <v>550</v>
      </c>
      <c r="AF549" s="58" t="s">
        <v>2118</v>
      </c>
      <c r="AG549" s="58" t="s">
        <v>2119</v>
      </c>
      <c r="AH549" s="58" t="s">
        <v>2120</v>
      </c>
      <c r="AI549" s="58"/>
      <c r="AJ549" s="58"/>
      <c r="AK549" s="58"/>
      <c r="AL549" s="58"/>
      <c r="AM549" s="58"/>
      <c r="AN549" s="58"/>
      <c r="AO549" s="58" t="s">
        <v>128</v>
      </c>
    </row>
    <row r="550" s="44" customFormat="1" ht="78" customHeight="1" spans="1:41">
      <c r="A550" s="57"/>
      <c r="B550" s="57" t="s">
        <v>2121</v>
      </c>
      <c r="C550" s="57" t="s">
        <v>2122</v>
      </c>
      <c r="D550" s="57" t="s">
        <v>158</v>
      </c>
      <c r="E550" s="57" t="s">
        <v>1125</v>
      </c>
      <c r="F550" s="57" t="s">
        <v>126</v>
      </c>
      <c r="G550" s="57" t="s">
        <v>171</v>
      </c>
      <c r="H550" s="57" t="s">
        <v>1126</v>
      </c>
      <c r="I550" s="57">
        <v>15</v>
      </c>
      <c r="J550" s="57"/>
      <c r="K550" s="57"/>
      <c r="L550" s="57"/>
      <c r="M550" s="57"/>
      <c r="N550" s="57"/>
      <c r="O550" s="57">
        <v>15</v>
      </c>
      <c r="P550" s="58"/>
      <c r="Q550" s="58"/>
      <c r="R550" s="58"/>
      <c r="S550" s="58"/>
      <c r="T550" s="58"/>
      <c r="U550" s="58"/>
      <c r="V550" s="58"/>
      <c r="W550" s="58" t="s">
        <v>127</v>
      </c>
      <c r="X550" s="58" t="s">
        <v>109</v>
      </c>
      <c r="Y550" s="58" t="s">
        <v>128</v>
      </c>
      <c r="Z550" s="58" t="s">
        <v>128</v>
      </c>
      <c r="AA550" s="58" t="s">
        <v>128</v>
      </c>
      <c r="AB550" s="58" t="s">
        <v>128</v>
      </c>
      <c r="AC550" s="58">
        <v>118</v>
      </c>
      <c r="AD550" s="58">
        <v>500</v>
      </c>
      <c r="AE550" s="58">
        <v>500</v>
      </c>
      <c r="AF550" s="58" t="s">
        <v>2118</v>
      </c>
      <c r="AG550" s="58" t="s">
        <v>2123</v>
      </c>
      <c r="AH550" s="58" t="s">
        <v>2120</v>
      </c>
      <c r="AI550" s="58"/>
      <c r="AJ550" s="58"/>
      <c r="AK550" s="58"/>
      <c r="AL550" s="58"/>
      <c r="AM550" s="58"/>
      <c r="AN550" s="58"/>
      <c r="AO550" s="58" t="s">
        <v>128</v>
      </c>
    </row>
    <row r="551" s="44" customFormat="1" ht="103.5" customHeight="1" spans="1:41">
      <c r="A551" s="57"/>
      <c r="B551" s="57" t="s">
        <v>2124</v>
      </c>
      <c r="C551" s="57" t="s">
        <v>2125</v>
      </c>
      <c r="D551" s="57" t="s">
        <v>133</v>
      </c>
      <c r="E551" s="57" t="s">
        <v>375</v>
      </c>
      <c r="F551" s="57" t="s">
        <v>126</v>
      </c>
      <c r="G551" s="57" t="s">
        <v>171</v>
      </c>
      <c r="H551" s="57" t="s">
        <v>376</v>
      </c>
      <c r="I551" s="57">
        <v>15</v>
      </c>
      <c r="J551" s="57"/>
      <c r="K551" s="57"/>
      <c r="L551" s="57"/>
      <c r="M551" s="57"/>
      <c r="N551" s="57"/>
      <c r="O551" s="57">
        <v>15</v>
      </c>
      <c r="P551" s="58"/>
      <c r="Q551" s="58"/>
      <c r="R551" s="58"/>
      <c r="S551" s="58"/>
      <c r="T551" s="58"/>
      <c r="U551" s="58"/>
      <c r="V551" s="58"/>
      <c r="W551" s="58" t="s">
        <v>127</v>
      </c>
      <c r="X551" s="58" t="s">
        <v>109</v>
      </c>
      <c r="Y551" s="58" t="s">
        <v>128</v>
      </c>
      <c r="Z551" s="58" t="s">
        <v>128</v>
      </c>
      <c r="AA551" s="58" t="s">
        <v>128</v>
      </c>
      <c r="AB551" s="58" t="s">
        <v>128</v>
      </c>
      <c r="AC551" s="58">
        <v>193</v>
      </c>
      <c r="AD551" s="58">
        <v>310</v>
      </c>
      <c r="AE551" s="58">
        <v>310</v>
      </c>
      <c r="AF551" s="58" t="s">
        <v>2118</v>
      </c>
      <c r="AG551" s="58" t="s">
        <v>2126</v>
      </c>
      <c r="AH551" s="58" t="s">
        <v>2120</v>
      </c>
      <c r="AI551" s="58"/>
      <c r="AJ551" s="58"/>
      <c r="AK551" s="58"/>
      <c r="AL551" s="58"/>
      <c r="AM551" s="58"/>
      <c r="AN551" s="58"/>
      <c r="AO551" s="58" t="s">
        <v>128</v>
      </c>
    </row>
    <row r="552" s="44" customFormat="1" ht="78" customHeight="1" spans="1:41">
      <c r="A552" s="57"/>
      <c r="B552" s="57" t="s">
        <v>2127</v>
      </c>
      <c r="C552" s="57" t="s">
        <v>2128</v>
      </c>
      <c r="D552" s="57" t="s">
        <v>461</v>
      </c>
      <c r="E552" s="57" t="s">
        <v>462</v>
      </c>
      <c r="F552" s="57" t="s">
        <v>126</v>
      </c>
      <c r="G552" s="57" t="s">
        <v>171</v>
      </c>
      <c r="H552" s="57" t="s">
        <v>463</v>
      </c>
      <c r="I552" s="57">
        <v>15</v>
      </c>
      <c r="J552" s="57"/>
      <c r="K552" s="57"/>
      <c r="L552" s="57"/>
      <c r="M552" s="57"/>
      <c r="N552" s="57"/>
      <c r="O552" s="57">
        <v>15</v>
      </c>
      <c r="P552" s="58"/>
      <c r="Q552" s="58"/>
      <c r="R552" s="58"/>
      <c r="S552" s="58"/>
      <c r="T552" s="58"/>
      <c r="U552" s="58"/>
      <c r="V552" s="58"/>
      <c r="W552" s="58" t="s">
        <v>127</v>
      </c>
      <c r="X552" s="58" t="s">
        <v>109</v>
      </c>
      <c r="Y552" s="58" t="s">
        <v>128</v>
      </c>
      <c r="Z552" s="58" t="s">
        <v>128</v>
      </c>
      <c r="AA552" s="58" t="s">
        <v>128</v>
      </c>
      <c r="AB552" s="58" t="s">
        <v>128</v>
      </c>
      <c r="AC552" s="58">
        <v>124</v>
      </c>
      <c r="AD552" s="58">
        <v>483</v>
      </c>
      <c r="AE552" s="58">
        <v>483</v>
      </c>
      <c r="AF552" s="58" t="s">
        <v>2118</v>
      </c>
      <c r="AG552" s="58" t="s">
        <v>2129</v>
      </c>
      <c r="AH552" s="58" t="s">
        <v>2120</v>
      </c>
      <c r="AI552" s="58"/>
      <c r="AJ552" s="58"/>
      <c r="AK552" s="58"/>
      <c r="AL552" s="58"/>
      <c r="AM552" s="58"/>
      <c r="AN552" s="58"/>
      <c r="AO552" s="58" t="s">
        <v>128</v>
      </c>
    </row>
    <row r="553" s="44" customFormat="1" ht="78" customHeight="1" spans="1:41">
      <c r="A553" s="57"/>
      <c r="B553" s="57" t="s">
        <v>2130</v>
      </c>
      <c r="C553" s="57" t="s">
        <v>2131</v>
      </c>
      <c r="D553" s="57" t="s">
        <v>461</v>
      </c>
      <c r="E553" s="57" t="s">
        <v>761</v>
      </c>
      <c r="F553" s="57" t="s">
        <v>126</v>
      </c>
      <c r="G553" s="57" t="s">
        <v>171</v>
      </c>
      <c r="H553" s="57" t="s">
        <v>762</v>
      </c>
      <c r="I553" s="57">
        <v>15</v>
      </c>
      <c r="J553" s="57"/>
      <c r="K553" s="57"/>
      <c r="L553" s="57"/>
      <c r="M553" s="57"/>
      <c r="N553" s="57"/>
      <c r="O553" s="57">
        <v>15</v>
      </c>
      <c r="P553" s="58"/>
      <c r="Q553" s="58"/>
      <c r="R553" s="58"/>
      <c r="S553" s="58"/>
      <c r="T553" s="58"/>
      <c r="U553" s="58"/>
      <c r="V553" s="58"/>
      <c r="W553" s="58" t="s">
        <v>127</v>
      </c>
      <c r="X553" s="58" t="s">
        <v>109</v>
      </c>
      <c r="Y553" s="58" t="s">
        <v>128</v>
      </c>
      <c r="Z553" s="58" t="s">
        <v>128</v>
      </c>
      <c r="AA553" s="58" t="s">
        <v>128</v>
      </c>
      <c r="AB553" s="58" t="s">
        <v>128</v>
      </c>
      <c r="AC553" s="58">
        <v>160</v>
      </c>
      <c r="AD553" s="58">
        <v>515</v>
      </c>
      <c r="AE553" s="58">
        <v>515</v>
      </c>
      <c r="AF553" s="58" t="s">
        <v>2118</v>
      </c>
      <c r="AG553" s="58" t="s">
        <v>2132</v>
      </c>
      <c r="AH553" s="58" t="s">
        <v>2120</v>
      </c>
      <c r="AI553" s="58"/>
      <c r="AJ553" s="58"/>
      <c r="AK553" s="58"/>
      <c r="AL553" s="58"/>
      <c r="AM553" s="58"/>
      <c r="AN553" s="58"/>
      <c r="AO553" s="58" t="s">
        <v>128</v>
      </c>
    </row>
    <row r="554" s="44" customFormat="1" ht="78" customHeight="1" spans="1:41">
      <c r="A554" s="57"/>
      <c r="B554" s="57" t="s">
        <v>2133</v>
      </c>
      <c r="C554" s="57" t="s">
        <v>2134</v>
      </c>
      <c r="D554" s="57" t="s">
        <v>142</v>
      </c>
      <c r="E554" s="57" t="s">
        <v>889</v>
      </c>
      <c r="F554" s="57" t="s">
        <v>126</v>
      </c>
      <c r="G554" s="57" t="s">
        <v>171</v>
      </c>
      <c r="H554" s="57" t="s">
        <v>890</v>
      </c>
      <c r="I554" s="57">
        <v>12</v>
      </c>
      <c r="J554" s="57"/>
      <c r="K554" s="57"/>
      <c r="L554" s="57"/>
      <c r="M554" s="57"/>
      <c r="N554" s="57"/>
      <c r="O554" s="57">
        <v>12</v>
      </c>
      <c r="P554" s="58"/>
      <c r="Q554" s="58"/>
      <c r="R554" s="58"/>
      <c r="S554" s="58"/>
      <c r="T554" s="58"/>
      <c r="U554" s="58"/>
      <c r="V554" s="58"/>
      <c r="W554" s="58" t="s">
        <v>127</v>
      </c>
      <c r="X554" s="58" t="s">
        <v>109</v>
      </c>
      <c r="Y554" s="58" t="s">
        <v>128</v>
      </c>
      <c r="Z554" s="58" t="s">
        <v>128</v>
      </c>
      <c r="AA554" s="58" t="s">
        <v>128</v>
      </c>
      <c r="AB554" s="58" t="s">
        <v>128</v>
      </c>
      <c r="AC554" s="58">
        <v>218</v>
      </c>
      <c r="AD554" s="58">
        <v>500</v>
      </c>
      <c r="AE554" s="58">
        <v>500</v>
      </c>
      <c r="AF554" s="58" t="s">
        <v>2118</v>
      </c>
      <c r="AG554" s="58" t="s">
        <v>2135</v>
      </c>
      <c r="AH554" s="58" t="s">
        <v>2136</v>
      </c>
      <c r="AI554" s="58"/>
      <c r="AJ554" s="58"/>
      <c r="AK554" s="58"/>
      <c r="AL554" s="58"/>
      <c r="AM554" s="58"/>
      <c r="AN554" s="58"/>
      <c r="AO554" s="58" t="s">
        <v>128</v>
      </c>
    </row>
    <row r="555" s="44" customFormat="1" ht="78" customHeight="1" spans="1:41">
      <c r="A555" s="57"/>
      <c r="B555" s="57" t="s">
        <v>2137</v>
      </c>
      <c r="C555" s="57" t="s">
        <v>2138</v>
      </c>
      <c r="D555" s="57" t="s">
        <v>133</v>
      </c>
      <c r="E555" s="57" t="s">
        <v>375</v>
      </c>
      <c r="F555" s="57" t="s">
        <v>126</v>
      </c>
      <c r="G555" s="57" t="s">
        <v>171</v>
      </c>
      <c r="H555" s="57" t="s">
        <v>376</v>
      </c>
      <c r="I555" s="57">
        <v>15</v>
      </c>
      <c r="J555" s="57"/>
      <c r="K555" s="57"/>
      <c r="L555" s="57"/>
      <c r="M555" s="57"/>
      <c r="N555" s="57"/>
      <c r="O555" s="57">
        <v>15</v>
      </c>
      <c r="P555" s="58"/>
      <c r="Q555" s="58"/>
      <c r="R555" s="58"/>
      <c r="S555" s="58"/>
      <c r="T555" s="58"/>
      <c r="U555" s="58"/>
      <c r="V555" s="58"/>
      <c r="W555" s="58" t="s">
        <v>127</v>
      </c>
      <c r="X555" s="58" t="s">
        <v>109</v>
      </c>
      <c r="Y555" s="58" t="s">
        <v>128</v>
      </c>
      <c r="Z555" s="58" t="s">
        <v>128</v>
      </c>
      <c r="AA555" s="58" t="s">
        <v>128</v>
      </c>
      <c r="AB555" s="58" t="s">
        <v>128</v>
      </c>
      <c r="AC555" s="58">
        <v>193</v>
      </c>
      <c r="AD555" s="58">
        <v>300</v>
      </c>
      <c r="AE555" s="58">
        <v>300</v>
      </c>
      <c r="AF555" s="58" t="s">
        <v>2118</v>
      </c>
      <c r="AG555" s="58" t="s">
        <v>2139</v>
      </c>
      <c r="AH555" s="58" t="s">
        <v>2140</v>
      </c>
      <c r="AI555" s="58"/>
      <c r="AJ555" s="58"/>
      <c r="AK555" s="58"/>
      <c r="AL555" s="58"/>
      <c r="AM555" s="58"/>
      <c r="AN555" s="58"/>
      <c r="AO555" s="58" t="s">
        <v>128</v>
      </c>
    </row>
    <row r="556" s="44" customFormat="1" ht="78" customHeight="1" spans="1:41">
      <c r="A556" s="57"/>
      <c r="B556" s="57" t="s">
        <v>2141</v>
      </c>
      <c r="C556" s="57" t="s">
        <v>2142</v>
      </c>
      <c r="D556" s="57" t="s">
        <v>182</v>
      </c>
      <c r="E556" s="57" t="s">
        <v>183</v>
      </c>
      <c r="F556" s="57" t="s">
        <v>126</v>
      </c>
      <c r="G556" s="57" t="s">
        <v>171</v>
      </c>
      <c r="H556" s="57" t="s">
        <v>185</v>
      </c>
      <c r="I556" s="57">
        <v>20</v>
      </c>
      <c r="J556" s="57"/>
      <c r="K556" s="57"/>
      <c r="L556" s="57"/>
      <c r="M556" s="57"/>
      <c r="N556" s="57"/>
      <c r="O556" s="57">
        <v>20</v>
      </c>
      <c r="P556" s="58"/>
      <c r="Q556" s="58"/>
      <c r="R556" s="58"/>
      <c r="S556" s="58"/>
      <c r="T556" s="58"/>
      <c r="U556" s="58"/>
      <c r="V556" s="58"/>
      <c r="W556" s="58" t="s">
        <v>127</v>
      </c>
      <c r="X556" s="58" t="s">
        <v>109</v>
      </c>
      <c r="Y556" s="58" t="s">
        <v>128</v>
      </c>
      <c r="Z556" s="58" t="s">
        <v>128</v>
      </c>
      <c r="AA556" s="58" t="s">
        <v>128</v>
      </c>
      <c r="AB556" s="58" t="s">
        <v>128</v>
      </c>
      <c r="AC556" s="58">
        <v>113</v>
      </c>
      <c r="AD556" s="58">
        <v>650</v>
      </c>
      <c r="AE556" s="58">
        <v>650</v>
      </c>
      <c r="AF556" s="58" t="s">
        <v>2118</v>
      </c>
      <c r="AG556" s="58" t="s">
        <v>2143</v>
      </c>
      <c r="AH556" s="58" t="s">
        <v>2144</v>
      </c>
      <c r="AI556" s="58"/>
      <c r="AJ556" s="58"/>
      <c r="AK556" s="58"/>
      <c r="AL556" s="58"/>
      <c r="AM556" s="58"/>
      <c r="AN556" s="58"/>
      <c r="AO556" s="58" t="s">
        <v>128</v>
      </c>
    </row>
    <row r="557" s="44" customFormat="1" ht="85.5" customHeight="1" spans="1:41">
      <c r="A557" s="57"/>
      <c r="B557" s="57" t="s">
        <v>2145</v>
      </c>
      <c r="C557" s="57" t="s">
        <v>2146</v>
      </c>
      <c r="D557" s="57" t="s">
        <v>461</v>
      </c>
      <c r="E557" s="57" t="s">
        <v>2147</v>
      </c>
      <c r="F557" s="57" t="s">
        <v>126</v>
      </c>
      <c r="G557" s="57" t="s">
        <v>171</v>
      </c>
      <c r="H557" s="57" t="s">
        <v>2148</v>
      </c>
      <c r="I557" s="57">
        <v>15</v>
      </c>
      <c r="J557" s="57"/>
      <c r="K557" s="57"/>
      <c r="L557" s="57"/>
      <c r="M557" s="57"/>
      <c r="N557" s="57"/>
      <c r="O557" s="57">
        <v>15</v>
      </c>
      <c r="P557" s="58"/>
      <c r="Q557" s="58"/>
      <c r="R557" s="58"/>
      <c r="S557" s="58"/>
      <c r="T557" s="58"/>
      <c r="U557" s="58"/>
      <c r="V557" s="58"/>
      <c r="W557" s="58" t="s">
        <v>127</v>
      </c>
      <c r="X557" s="58" t="s">
        <v>109</v>
      </c>
      <c r="Y557" s="58" t="s">
        <v>128</v>
      </c>
      <c r="Z557" s="58" t="s">
        <v>128</v>
      </c>
      <c r="AA557" s="58" t="s">
        <v>128</v>
      </c>
      <c r="AB557" s="58" t="s">
        <v>128</v>
      </c>
      <c r="AC557" s="58">
        <v>106</v>
      </c>
      <c r="AD557" s="58">
        <v>662</v>
      </c>
      <c r="AE557" s="58">
        <v>662</v>
      </c>
      <c r="AF557" s="58" t="s">
        <v>2118</v>
      </c>
      <c r="AG557" s="58" t="s">
        <v>2149</v>
      </c>
      <c r="AH557" s="58" t="s">
        <v>2120</v>
      </c>
      <c r="AI557" s="58"/>
      <c r="AJ557" s="58"/>
      <c r="AK557" s="58"/>
      <c r="AL557" s="58"/>
      <c r="AM557" s="58"/>
      <c r="AN557" s="58"/>
      <c r="AO557" s="58" t="s">
        <v>128</v>
      </c>
    </row>
    <row r="558" s="44" customFormat="1" ht="118.5" customHeight="1" spans="1:41">
      <c r="A558" s="57"/>
      <c r="B558" s="57" t="s">
        <v>2150</v>
      </c>
      <c r="C558" s="57" t="s">
        <v>2151</v>
      </c>
      <c r="D558" s="57" t="s">
        <v>461</v>
      </c>
      <c r="E558" s="57" t="s">
        <v>504</v>
      </c>
      <c r="F558" s="57" t="s">
        <v>126</v>
      </c>
      <c r="G558" s="57" t="s">
        <v>171</v>
      </c>
      <c r="H558" s="57" t="s">
        <v>2152</v>
      </c>
      <c r="I558" s="57">
        <v>15</v>
      </c>
      <c r="J558" s="57"/>
      <c r="K558" s="57"/>
      <c r="L558" s="57"/>
      <c r="M558" s="57"/>
      <c r="N558" s="57"/>
      <c r="O558" s="57">
        <v>15</v>
      </c>
      <c r="P558" s="58"/>
      <c r="Q558" s="58"/>
      <c r="R558" s="58"/>
      <c r="S558" s="58"/>
      <c r="T558" s="58"/>
      <c r="U558" s="58"/>
      <c r="V558" s="58"/>
      <c r="W558" s="58" t="s">
        <v>127</v>
      </c>
      <c r="X558" s="58" t="s">
        <v>109</v>
      </c>
      <c r="Y558" s="58" t="s">
        <v>128</v>
      </c>
      <c r="Z558" s="58" t="s">
        <v>128</v>
      </c>
      <c r="AA558" s="58" t="s">
        <v>128</v>
      </c>
      <c r="AB558" s="58" t="s">
        <v>128</v>
      </c>
      <c r="AC558" s="58">
        <v>236</v>
      </c>
      <c r="AD558" s="58">
        <v>550</v>
      </c>
      <c r="AE558" s="58">
        <v>550</v>
      </c>
      <c r="AF558" s="58" t="s">
        <v>2118</v>
      </c>
      <c r="AG558" s="58" t="s">
        <v>2153</v>
      </c>
      <c r="AH558" s="58" t="s">
        <v>2120</v>
      </c>
      <c r="AI558" s="58"/>
      <c r="AJ558" s="58"/>
      <c r="AK558" s="58"/>
      <c r="AL558" s="58"/>
      <c r="AM558" s="58"/>
      <c r="AN558" s="58"/>
      <c r="AO558" s="58" t="s">
        <v>128</v>
      </c>
    </row>
    <row r="559" s="3" customFormat="1" ht="31" customHeight="1" spans="1:41">
      <c r="A559" s="58" t="s">
        <v>68</v>
      </c>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c r="AN559" s="58"/>
      <c r="AO559" s="58"/>
    </row>
    <row r="560" s="3" customFormat="1" ht="31" customHeight="1" spans="1:41">
      <c r="A560" s="58" t="s">
        <v>69</v>
      </c>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c r="AN560" s="58"/>
      <c r="AO560" s="58"/>
    </row>
    <row r="561" customFormat="1" ht="96" customHeight="1" spans="1:41">
      <c r="A561" s="58" t="s">
        <v>70</v>
      </c>
      <c r="B561" s="58" t="s">
        <v>2154</v>
      </c>
      <c r="C561" s="67" t="s">
        <v>2155</v>
      </c>
      <c r="D561" s="58" t="s">
        <v>2156</v>
      </c>
      <c r="E561" s="58" t="s">
        <v>2157</v>
      </c>
      <c r="F561" s="58" t="s">
        <v>126</v>
      </c>
      <c r="G561" s="58" t="s">
        <v>2158</v>
      </c>
      <c r="H561" s="58" t="s">
        <v>2159</v>
      </c>
      <c r="I561" s="58">
        <v>163.97</v>
      </c>
      <c r="J561" s="58"/>
      <c r="K561" s="58"/>
      <c r="L561" s="58"/>
      <c r="M561" s="58"/>
      <c r="N561" s="58"/>
      <c r="O561" s="58">
        <v>163.97</v>
      </c>
      <c r="P561" s="58"/>
      <c r="Q561" s="58"/>
      <c r="R561" s="58"/>
      <c r="S561" s="58"/>
      <c r="T561" s="58"/>
      <c r="U561" s="58"/>
      <c r="V561" s="58"/>
      <c r="W561" s="58" t="s">
        <v>127</v>
      </c>
      <c r="X561" s="58" t="s">
        <v>109</v>
      </c>
      <c r="Y561" s="58" t="s">
        <v>128</v>
      </c>
      <c r="Z561" s="58" t="s">
        <v>128</v>
      </c>
      <c r="AA561" s="58" t="s">
        <v>128</v>
      </c>
      <c r="AB561" s="58" t="s">
        <v>128</v>
      </c>
      <c r="AC561" s="58">
        <v>8165</v>
      </c>
      <c r="AD561" s="58">
        <v>23800</v>
      </c>
      <c r="AE561" s="58">
        <v>26230</v>
      </c>
      <c r="AF561" s="58" t="s">
        <v>2160</v>
      </c>
      <c r="AG561" s="58" t="s">
        <v>2161</v>
      </c>
      <c r="AH561" s="58"/>
      <c r="AI561" s="58" t="s">
        <v>109</v>
      </c>
      <c r="AJ561" s="58" t="s">
        <v>2158</v>
      </c>
      <c r="AK561" s="58"/>
      <c r="AL561" s="58"/>
      <c r="AM561" s="58"/>
      <c r="AN561" s="58"/>
      <c r="AO561" s="58" t="s">
        <v>109</v>
      </c>
    </row>
    <row r="562" s="3" customFormat="1" ht="31" customHeight="1" spans="1:41">
      <c r="A562" s="57" t="s">
        <v>71</v>
      </c>
      <c r="B562" s="58"/>
      <c r="C562" s="58"/>
      <c r="D562" s="58"/>
      <c r="E562" s="58"/>
      <c r="F562" s="58"/>
      <c r="G562" s="58"/>
      <c r="H562" s="58"/>
      <c r="I562" s="58">
        <f>SUM(I563:I579)</f>
        <v>876.1</v>
      </c>
      <c r="J562" s="58">
        <f t="shared" ref="J562:V562" si="39">SUM(J563:J579)</f>
        <v>642.5</v>
      </c>
      <c r="K562" s="58">
        <f>SUM(K563:K579)</f>
        <v>428</v>
      </c>
      <c r="L562" s="58">
        <f>SUM(L563:L579)</f>
        <v>164.5</v>
      </c>
      <c r="M562" s="58">
        <f>SUM(M563:M579)</f>
        <v>50</v>
      </c>
      <c r="N562" s="58">
        <f>SUM(N563:N579)</f>
        <v>0</v>
      </c>
      <c r="O562" s="58">
        <f>SUM(O563:O579)</f>
        <v>233.6</v>
      </c>
      <c r="P562" s="58">
        <f>SUM(P563:P579)</f>
        <v>0</v>
      </c>
      <c r="Q562" s="58">
        <f>SUM(Q563:Q579)</f>
        <v>0</v>
      </c>
      <c r="R562" s="58">
        <f>SUM(R563:R579)</f>
        <v>0</v>
      </c>
      <c r="S562" s="58">
        <f>SUM(S563:S579)</f>
        <v>0</v>
      </c>
      <c r="T562" s="58">
        <f>SUM(T563:T579)</f>
        <v>0</v>
      </c>
      <c r="U562" s="58">
        <f>SUM(U563:U579)</f>
        <v>0</v>
      </c>
      <c r="V562" s="58">
        <f>SUM(V563:V579)</f>
        <v>0</v>
      </c>
      <c r="W562" s="58"/>
      <c r="X562" s="58"/>
      <c r="Y562" s="58"/>
      <c r="Z562" s="58"/>
      <c r="AA562" s="58"/>
      <c r="AB562" s="58"/>
      <c r="AC562" s="58"/>
      <c r="AD562" s="58"/>
      <c r="AE562" s="58"/>
      <c r="AF562" s="58"/>
      <c r="AG562" s="58"/>
      <c r="AH562" s="58"/>
      <c r="AI562" s="58"/>
      <c r="AJ562" s="58"/>
      <c r="AK562" s="58"/>
      <c r="AL562" s="58"/>
      <c r="AM562" s="58"/>
      <c r="AN562" s="58"/>
      <c r="AO562" s="58"/>
    </row>
    <row r="563" s="3" customFormat="1" ht="75" customHeight="1" spans="1:41">
      <c r="A563" s="55"/>
      <c r="B563" s="58" t="s">
        <v>2162</v>
      </c>
      <c r="C563" s="59" t="s">
        <v>2163</v>
      </c>
      <c r="D563" s="58" t="s">
        <v>293</v>
      </c>
      <c r="E563" s="58" t="s">
        <v>331</v>
      </c>
      <c r="F563" s="58" t="s">
        <v>126</v>
      </c>
      <c r="G563" s="58" t="s">
        <v>184</v>
      </c>
      <c r="H563" s="58" t="s">
        <v>332</v>
      </c>
      <c r="I563" s="58">
        <v>39.5</v>
      </c>
      <c r="J563" s="58">
        <v>39.5</v>
      </c>
      <c r="K563" s="58"/>
      <c r="L563" s="58">
        <v>39.5</v>
      </c>
      <c r="M563" s="58"/>
      <c r="N563" s="58"/>
      <c r="O563" s="58"/>
      <c r="P563" s="58"/>
      <c r="Q563" s="58"/>
      <c r="R563" s="58"/>
      <c r="S563" s="58"/>
      <c r="T563" s="58"/>
      <c r="U563" s="58"/>
      <c r="V563" s="58"/>
      <c r="W563" s="58" t="s">
        <v>108</v>
      </c>
      <c r="X563" s="58" t="s">
        <v>109</v>
      </c>
      <c r="Y563" s="58" t="s">
        <v>109</v>
      </c>
      <c r="Z563" s="58" t="s">
        <v>128</v>
      </c>
      <c r="AA563" s="58" t="s">
        <v>128</v>
      </c>
      <c r="AB563" s="58" t="s">
        <v>128</v>
      </c>
      <c r="AC563" s="58">
        <v>11</v>
      </c>
      <c r="AD563" s="58">
        <v>33</v>
      </c>
      <c r="AE563" s="58">
        <v>33</v>
      </c>
      <c r="AF563" s="58" t="s">
        <v>2164</v>
      </c>
      <c r="AG563" s="58" t="s">
        <v>2165</v>
      </c>
      <c r="AH563" s="58" t="s">
        <v>1410</v>
      </c>
      <c r="AI563" s="58"/>
      <c r="AJ563" s="58"/>
      <c r="AK563" s="58"/>
      <c r="AL563" s="58"/>
      <c r="AM563" s="58"/>
      <c r="AN563" s="58"/>
      <c r="AO563" s="58" t="s">
        <v>109</v>
      </c>
    </row>
    <row r="564" s="6" customFormat="1" ht="75" customHeight="1" spans="1:41">
      <c r="A564" s="57"/>
      <c r="B564" s="67" t="s">
        <v>2166</v>
      </c>
      <c r="C564" s="67" t="s">
        <v>2167</v>
      </c>
      <c r="D564" s="68" t="s">
        <v>293</v>
      </c>
      <c r="E564" s="78" t="s">
        <v>300</v>
      </c>
      <c r="F564" s="68">
        <v>2019</v>
      </c>
      <c r="G564" s="67" t="s">
        <v>184</v>
      </c>
      <c r="H564" s="68" t="s">
        <v>301</v>
      </c>
      <c r="I564" s="78">
        <v>50</v>
      </c>
      <c r="J564" s="78">
        <v>50</v>
      </c>
      <c r="K564" s="78"/>
      <c r="L564" s="78"/>
      <c r="M564" s="78">
        <v>50</v>
      </c>
      <c r="N564" s="68"/>
      <c r="O564" s="68"/>
      <c r="P564" s="68"/>
      <c r="Q564" s="68"/>
      <c r="R564" s="68"/>
      <c r="S564" s="68"/>
      <c r="T564" s="68"/>
      <c r="U564" s="68"/>
      <c r="V564" s="68"/>
      <c r="W564" s="58" t="s">
        <v>127</v>
      </c>
      <c r="X564" s="58" t="s">
        <v>109</v>
      </c>
      <c r="Y564" s="58" t="s">
        <v>109</v>
      </c>
      <c r="Z564" s="58" t="s">
        <v>128</v>
      </c>
      <c r="AA564" s="58" t="s">
        <v>128</v>
      </c>
      <c r="AB564" s="58" t="s">
        <v>128</v>
      </c>
      <c r="AC564" s="58">
        <v>33</v>
      </c>
      <c r="AD564" s="58">
        <v>92</v>
      </c>
      <c r="AE564" s="58">
        <v>92</v>
      </c>
      <c r="AF564" s="58" t="s">
        <v>2168</v>
      </c>
      <c r="AG564" s="58" t="s">
        <v>2169</v>
      </c>
      <c r="AH564" s="58" t="s">
        <v>2170</v>
      </c>
      <c r="AI564" s="58"/>
      <c r="AJ564" s="58"/>
      <c r="AK564" s="58"/>
      <c r="AL564" s="58"/>
      <c r="AM564" s="58"/>
      <c r="AN564" s="58"/>
      <c r="AO564" s="58" t="s">
        <v>109</v>
      </c>
    </row>
    <row r="565" s="46" customFormat="1" ht="75" customHeight="1" spans="1:41">
      <c r="A565" s="57"/>
      <c r="B565" s="58" t="s">
        <v>2171</v>
      </c>
      <c r="C565" s="58" t="s">
        <v>2172</v>
      </c>
      <c r="D565" s="58" t="s">
        <v>551</v>
      </c>
      <c r="E565" s="58" t="s">
        <v>563</v>
      </c>
      <c r="F565" s="58">
        <v>2019</v>
      </c>
      <c r="G565" s="58" t="s">
        <v>184</v>
      </c>
      <c r="H565" s="58" t="s">
        <v>1480</v>
      </c>
      <c r="I565" s="58">
        <v>30</v>
      </c>
      <c r="J565" s="58">
        <v>30</v>
      </c>
      <c r="K565" s="58"/>
      <c r="L565" s="58">
        <v>30</v>
      </c>
      <c r="M565" s="58"/>
      <c r="N565" s="58"/>
      <c r="O565" s="58"/>
      <c r="P565" s="58"/>
      <c r="Q565" s="58"/>
      <c r="R565" s="58"/>
      <c r="S565" s="58"/>
      <c r="T565" s="58"/>
      <c r="U565" s="58"/>
      <c r="V565" s="58"/>
      <c r="W565" s="58" t="s">
        <v>108</v>
      </c>
      <c r="X565" s="58" t="s">
        <v>109</v>
      </c>
      <c r="Y565" s="58" t="s">
        <v>109</v>
      </c>
      <c r="Z565" s="58" t="s">
        <v>128</v>
      </c>
      <c r="AA565" s="58" t="s">
        <v>128</v>
      </c>
      <c r="AB565" s="58" t="s">
        <v>128</v>
      </c>
      <c r="AC565" s="58">
        <v>169</v>
      </c>
      <c r="AD565" s="78">
        <v>677</v>
      </c>
      <c r="AE565" s="103">
        <v>1871</v>
      </c>
      <c r="AF565" s="58" t="s">
        <v>2173</v>
      </c>
      <c r="AG565" s="58" t="s">
        <v>2174</v>
      </c>
      <c r="AH565" s="58" t="s">
        <v>1410</v>
      </c>
      <c r="AI565" s="58"/>
      <c r="AJ565" s="58"/>
      <c r="AK565" s="58"/>
      <c r="AL565" s="58"/>
      <c r="AM565" s="58"/>
      <c r="AN565" s="58"/>
      <c r="AO565" s="58" t="s">
        <v>109</v>
      </c>
    </row>
    <row r="566" s="15" customFormat="1" ht="75" customHeight="1" spans="1:41">
      <c r="A566" s="57"/>
      <c r="B566" s="58" t="s">
        <v>2175</v>
      </c>
      <c r="C566" s="58" t="s">
        <v>2176</v>
      </c>
      <c r="D566" s="58" t="s">
        <v>403</v>
      </c>
      <c r="E566" s="58" t="s">
        <v>223</v>
      </c>
      <c r="F566" s="58" t="s">
        <v>126</v>
      </c>
      <c r="G566" s="58" t="s">
        <v>184</v>
      </c>
      <c r="H566" s="58" t="s">
        <v>417</v>
      </c>
      <c r="I566" s="58">
        <v>95</v>
      </c>
      <c r="J566" s="58">
        <v>95</v>
      </c>
      <c r="K566" s="58"/>
      <c r="L566" s="58">
        <v>95</v>
      </c>
      <c r="M566" s="58"/>
      <c r="N566" s="58"/>
      <c r="O566" s="58"/>
      <c r="P566" s="58"/>
      <c r="Q566" s="58"/>
      <c r="R566" s="58"/>
      <c r="S566" s="58"/>
      <c r="T566" s="58"/>
      <c r="U566" s="58"/>
      <c r="V566" s="58"/>
      <c r="W566" s="58" t="s">
        <v>127</v>
      </c>
      <c r="X566" s="58" t="s">
        <v>109</v>
      </c>
      <c r="Y566" s="58" t="s">
        <v>128</v>
      </c>
      <c r="Z566" s="58" t="s">
        <v>128</v>
      </c>
      <c r="AA566" s="58" t="s">
        <v>128</v>
      </c>
      <c r="AB566" s="58" t="s">
        <v>128</v>
      </c>
      <c r="AC566" s="58">
        <v>25</v>
      </c>
      <c r="AD566" s="58">
        <v>25</v>
      </c>
      <c r="AE566" s="58">
        <v>25</v>
      </c>
      <c r="AF566" s="58" t="s">
        <v>2177</v>
      </c>
      <c r="AG566" s="58" t="s">
        <v>2178</v>
      </c>
      <c r="AH566" s="58" t="s">
        <v>1694</v>
      </c>
      <c r="AI566" s="58"/>
      <c r="AJ566" s="58"/>
      <c r="AK566" s="58"/>
      <c r="AL566" s="58"/>
      <c r="AM566" s="58"/>
      <c r="AN566" s="58"/>
      <c r="AO566" s="58" t="s">
        <v>109</v>
      </c>
    </row>
    <row r="567" s="3" customFormat="1" ht="75" customHeight="1" spans="1:41">
      <c r="A567" s="55"/>
      <c r="B567" s="58" t="s">
        <v>2179</v>
      </c>
      <c r="C567" s="59" t="s">
        <v>2180</v>
      </c>
      <c r="D567" s="58" t="s">
        <v>461</v>
      </c>
      <c r="E567" s="58" t="s">
        <v>766</v>
      </c>
      <c r="F567" s="58" t="s">
        <v>126</v>
      </c>
      <c r="G567" s="58" t="s">
        <v>184</v>
      </c>
      <c r="H567" s="58" t="s">
        <v>767</v>
      </c>
      <c r="I567" s="58">
        <v>166</v>
      </c>
      <c r="J567" s="58">
        <v>166</v>
      </c>
      <c r="K567" s="58">
        <v>166</v>
      </c>
      <c r="L567" s="58"/>
      <c r="M567" s="58"/>
      <c r="N567" s="58"/>
      <c r="O567" s="58"/>
      <c r="P567" s="58"/>
      <c r="Q567" s="58"/>
      <c r="R567" s="58"/>
      <c r="S567" s="58"/>
      <c r="T567" s="58"/>
      <c r="U567" s="58"/>
      <c r="V567" s="58"/>
      <c r="W567" s="58" t="s">
        <v>108</v>
      </c>
      <c r="X567" s="58" t="s">
        <v>109</v>
      </c>
      <c r="Y567" s="58" t="s">
        <v>109</v>
      </c>
      <c r="Z567" s="58" t="s">
        <v>128</v>
      </c>
      <c r="AA567" s="58" t="s">
        <v>128</v>
      </c>
      <c r="AB567" s="58" t="s">
        <v>128</v>
      </c>
      <c r="AC567" s="58">
        <v>15</v>
      </c>
      <c r="AD567" s="69">
        <f t="shared" ref="AD567:AD572" si="40">AC567*3.5</f>
        <v>52.5</v>
      </c>
      <c r="AE567" s="69">
        <v>52.5</v>
      </c>
      <c r="AF567" s="58" t="s">
        <v>2181</v>
      </c>
      <c r="AG567" s="58" t="s">
        <v>2182</v>
      </c>
      <c r="AH567" s="58" t="s">
        <v>328</v>
      </c>
      <c r="AI567" s="58"/>
      <c r="AJ567" s="58"/>
      <c r="AK567" s="58"/>
      <c r="AL567" s="58"/>
      <c r="AM567" s="58"/>
      <c r="AN567" s="58"/>
      <c r="AO567" s="58" t="s">
        <v>109</v>
      </c>
    </row>
    <row r="568" s="3" customFormat="1" ht="75" customHeight="1" spans="1:41">
      <c r="A568" s="55"/>
      <c r="B568" s="58" t="s">
        <v>2183</v>
      </c>
      <c r="C568" s="59" t="s">
        <v>2184</v>
      </c>
      <c r="D568" s="58" t="s">
        <v>461</v>
      </c>
      <c r="E568" s="58" t="s">
        <v>489</v>
      </c>
      <c r="F568" s="58" t="s">
        <v>126</v>
      </c>
      <c r="G568" s="58" t="s">
        <v>184</v>
      </c>
      <c r="H568" s="58" t="s">
        <v>490</v>
      </c>
      <c r="I568" s="58">
        <v>8</v>
      </c>
      <c r="J568" s="58">
        <v>8</v>
      </c>
      <c r="K568" s="58">
        <v>8</v>
      </c>
      <c r="L568" s="58"/>
      <c r="M568" s="58"/>
      <c r="N568" s="58"/>
      <c r="O568" s="58"/>
      <c r="P568" s="58"/>
      <c r="Q568" s="58"/>
      <c r="R568" s="58"/>
      <c r="S568" s="58"/>
      <c r="T568" s="58"/>
      <c r="U568" s="58"/>
      <c r="V568" s="58"/>
      <c r="W568" s="58" t="s">
        <v>108</v>
      </c>
      <c r="X568" s="58" t="s">
        <v>109</v>
      </c>
      <c r="Y568" s="58" t="s">
        <v>109</v>
      </c>
      <c r="Z568" s="58" t="s">
        <v>128</v>
      </c>
      <c r="AA568" s="58" t="s">
        <v>128</v>
      </c>
      <c r="AB568" s="58" t="s">
        <v>128</v>
      </c>
      <c r="AC568" s="64">
        <v>24</v>
      </c>
      <c r="AD568" s="69">
        <f>AC568*3.5</f>
        <v>84</v>
      </c>
      <c r="AE568" s="69">
        <v>84</v>
      </c>
      <c r="AF568" s="58" t="s">
        <v>2181</v>
      </c>
      <c r="AG568" s="58" t="s">
        <v>2182</v>
      </c>
      <c r="AH568" s="58" t="s">
        <v>328</v>
      </c>
      <c r="AI568" s="58"/>
      <c r="AJ568" s="58"/>
      <c r="AK568" s="58"/>
      <c r="AL568" s="58"/>
      <c r="AM568" s="58"/>
      <c r="AN568" s="58"/>
      <c r="AO568" s="58" t="s">
        <v>109</v>
      </c>
    </row>
    <row r="569" s="12" customFormat="1" ht="114" customHeight="1" spans="1:41">
      <c r="A569" s="67"/>
      <c r="B569" s="58" t="s">
        <v>2185</v>
      </c>
      <c r="C569" s="59" t="s">
        <v>2186</v>
      </c>
      <c r="D569" s="58" t="s">
        <v>551</v>
      </c>
      <c r="E569" s="58" t="s">
        <v>590</v>
      </c>
      <c r="F569" s="58" t="s">
        <v>126</v>
      </c>
      <c r="G569" s="58" t="s">
        <v>184</v>
      </c>
      <c r="H569" s="58" t="s">
        <v>591</v>
      </c>
      <c r="I569" s="58">
        <v>92</v>
      </c>
      <c r="J569" s="58">
        <v>92</v>
      </c>
      <c r="K569" s="58">
        <v>92</v>
      </c>
      <c r="L569" s="129"/>
      <c r="M569" s="129"/>
      <c r="N569" s="129"/>
      <c r="O569" s="129"/>
      <c r="P569" s="129"/>
      <c r="Q569" s="129"/>
      <c r="R569" s="129"/>
      <c r="S569" s="129"/>
      <c r="T569" s="129"/>
      <c r="U569" s="129"/>
      <c r="V569" s="129"/>
      <c r="W569" s="58" t="s">
        <v>127</v>
      </c>
      <c r="X569" s="58" t="s">
        <v>109</v>
      </c>
      <c r="Y569" s="58" t="s">
        <v>109</v>
      </c>
      <c r="Z569" s="58" t="s">
        <v>128</v>
      </c>
      <c r="AA569" s="58" t="s">
        <v>128</v>
      </c>
      <c r="AB569" s="58" t="s">
        <v>128</v>
      </c>
      <c r="AC569" s="58">
        <v>106</v>
      </c>
      <c r="AD569" s="78">
        <v>389</v>
      </c>
      <c r="AE569" s="129">
        <v>1607</v>
      </c>
      <c r="AF569" s="58" t="s">
        <v>2187</v>
      </c>
      <c r="AG569" s="58" t="s">
        <v>2188</v>
      </c>
      <c r="AH569" s="67" t="s">
        <v>555</v>
      </c>
      <c r="AI569" s="129"/>
      <c r="AJ569" s="129"/>
      <c r="AK569" s="129"/>
      <c r="AL569" s="129"/>
      <c r="AM569" s="129"/>
      <c r="AN569" s="129"/>
      <c r="AO569" s="58" t="s">
        <v>109</v>
      </c>
    </row>
    <row r="570" s="12" customFormat="1" ht="75" customHeight="1" spans="1:41">
      <c r="A570" s="67"/>
      <c r="B570" s="58" t="s">
        <v>2189</v>
      </c>
      <c r="C570" s="58" t="s">
        <v>2190</v>
      </c>
      <c r="D570" s="58" t="s">
        <v>551</v>
      </c>
      <c r="E570" s="58" t="s">
        <v>612</v>
      </c>
      <c r="F570" s="58" t="s">
        <v>126</v>
      </c>
      <c r="G570" s="58" t="s">
        <v>184</v>
      </c>
      <c r="H570" s="58" t="s">
        <v>613</v>
      </c>
      <c r="I570" s="58">
        <v>30</v>
      </c>
      <c r="J570" s="58">
        <v>30</v>
      </c>
      <c r="K570" s="58">
        <v>30</v>
      </c>
      <c r="L570" s="67"/>
      <c r="M570" s="67"/>
      <c r="N570" s="67"/>
      <c r="O570" s="67"/>
      <c r="P570" s="67"/>
      <c r="Q570" s="67"/>
      <c r="R570" s="67"/>
      <c r="S570" s="67"/>
      <c r="T570" s="67"/>
      <c r="U570" s="67"/>
      <c r="V570" s="67"/>
      <c r="W570" s="58" t="s">
        <v>127</v>
      </c>
      <c r="X570" s="58" t="s">
        <v>109</v>
      </c>
      <c r="Y570" s="58" t="s">
        <v>109</v>
      </c>
      <c r="Z570" s="58" t="s">
        <v>128</v>
      </c>
      <c r="AA570" s="58" t="s">
        <v>128</v>
      </c>
      <c r="AB570" s="58" t="s">
        <v>128</v>
      </c>
      <c r="AC570" s="58">
        <v>30</v>
      </c>
      <c r="AD570" s="58">
        <v>36</v>
      </c>
      <c r="AE570" s="67">
        <v>2070</v>
      </c>
      <c r="AF570" s="58" t="s">
        <v>2187</v>
      </c>
      <c r="AG570" s="58" t="s">
        <v>2188</v>
      </c>
      <c r="AH570" s="67" t="s">
        <v>555</v>
      </c>
      <c r="AI570" s="67"/>
      <c r="AJ570" s="67"/>
      <c r="AK570" s="67"/>
      <c r="AL570" s="67"/>
      <c r="AM570" s="67"/>
      <c r="AN570" s="67"/>
      <c r="AO570" s="58" t="s">
        <v>109</v>
      </c>
    </row>
    <row r="571" s="3" customFormat="1" ht="75" customHeight="1" spans="1:41">
      <c r="A571" s="57"/>
      <c r="B571" s="58" t="s">
        <v>2191</v>
      </c>
      <c r="C571" s="59" t="s">
        <v>2192</v>
      </c>
      <c r="D571" s="58" t="s">
        <v>158</v>
      </c>
      <c r="E571" s="58" t="s">
        <v>1899</v>
      </c>
      <c r="F571" s="58" t="s">
        <v>126</v>
      </c>
      <c r="G571" s="58" t="s">
        <v>184</v>
      </c>
      <c r="H571" s="58" t="s">
        <v>1900</v>
      </c>
      <c r="I571" s="58">
        <v>75</v>
      </c>
      <c r="J571" s="58">
        <v>75</v>
      </c>
      <c r="K571" s="58">
        <v>75</v>
      </c>
      <c r="L571" s="58"/>
      <c r="M571" s="58"/>
      <c r="N571" s="58"/>
      <c r="O571" s="58"/>
      <c r="P571" s="58"/>
      <c r="Q571" s="58"/>
      <c r="R571" s="58"/>
      <c r="S571" s="58"/>
      <c r="T571" s="58"/>
      <c r="U571" s="58"/>
      <c r="V571" s="58"/>
      <c r="W571" s="58" t="s">
        <v>127</v>
      </c>
      <c r="X571" s="58" t="s">
        <v>109</v>
      </c>
      <c r="Y571" s="58" t="s">
        <v>109</v>
      </c>
      <c r="Z571" s="58" t="s">
        <v>128</v>
      </c>
      <c r="AA571" s="58" t="s">
        <v>128</v>
      </c>
      <c r="AB571" s="58" t="s">
        <v>128</v>
      </c>
      <c r="AC571" s="58">
        <v>39</v>
      </c>
      <c r="AD571" s="58">
        <v>152</v>
      </c>
      <c r="AE571" s="58">
        <v>351</v>
      </c>
      <c r="AF571" s="58" t="s">
        <v>2193</v>
      </c>
      <c r="AG571" s="58" t="s">
        <v>2194</v>
      </c>
      <c r="AH571" s="67" t="s">
        <v>2195</v>
      </c>
      <c r="AI571" s="58"/>
      <c r="AJ571" s="58"/>
      <c r="AK571" s="58"/>
      <c r="AL571" s="58"/>
      <c r="AM571" s="58"/>
      <c r="AN571" s="58"/>
      <c r="AO571" s="58" t="s">
        <v>109</v>
      </c>
    </row>
    <row r="572" s="3" customFormat="1" ht="75" customHeight="1" spans="1:41">
      <c r="A572" s="55"/>
      <c r="B572" s="58" t="s">
        <v>2196</v>
      </c>
      <c r="C572" s="58" t="s">
        <v>2197</v>
      </c>
      <c r="D572" s="58" t="s">
        <v>461</v>
      </c>
      <c r="E572" s="58" t="s">
        <v>473</v>
      </c>
      <c r="F572" s="58" t="s">
        <v>126</v>
      </c>
      <c r="G572" s="58" t="s">
        <v>184</v>
      </c>
      <c r="H572" s="58" t="s">
        <v>474</v>
      </c>
      <c r="I572" s="58">
        <v>22</v>
      </c>
      <c r="J572" s="58">
        <v>22</v>
      </c>
      <c r="K572" s="58">
        <v>22</v>
      </c>
      <c r="L572" s="58"/>
      <c r="M572" s="58"/>
      <c r="N572" s="58"/>
      <c r="O572" s="58"/>
      <c r="P572" s="58"/>
      <c r="Q572" s="58"/>
      <c r="R572" s="58"/>
      <c r="S572" s="58"/>
      <c r="T572" s="58"/>
      <c r="U572" s="58"/>
      <c r="V572" s="58"/>
      <c r="W572" s="58" t="s">
        <v>127</v>
      </c>
      <c r="X572" s="58" t="s">
        <v>109</v>
      </c>
      <c r="Y572" s="58" t="s">
        <v>109</v>
      </c>
      <c r="Z572" s="58" t="s">
        <v>128</v>
      </c>
      <c r="AA572" s="58" t="s">
        <v>128</v>
      </c>
      <c r="AB572" s="58" t="s">
        <v>128</v>
      </c>
      <c r="AC572" s="58">
        <v>20</v>
      </c>
      <c r="AD572" s="69">
        <f>AC572*3.5</f>
        <v>70</v>
      </c>
      <c r="AE572" s="69">
        <v>70</v>
      </c>
      <c r="AF572" s="58" t="s">
        <v>2181</v>
      </c>
      <c r="AG572" s="58" t="s">
        <v>2182</v>
      </c>
      <c r="AH572" s="58" t="s">
        <v>328</v>
      </c>
      <c r="AI572" s="58"/>
      <c r="AJ572" s="58"/>
      <c r="AK572" s="58"/>
      <c r="AL572" s="58"/>
      <c r="AM572" s="58"/>
      <c r="AN572" s="58"/>
      <c r="AO572" s="58" t="s">
        <v>109</v>
      </c>
    </row>
    <row r="573" s="3" customFormat="1" ht="75" customHeight="1" spans="1:41">
      <c r="A573" s="57"/>
      <c r="B573" s="58" t="s">
        <v>2198</v>
      </c>
      <c r="C573" s="58" t="s">
        <v>2199</v>
      </c>
      <c r="D573" s="58" t="s">
        <v>133</v>
      </c>
      <c r="E573" s="58" t="s">
        <v>362</v>
      </c>
      <c r="F573" s="58" t="s">
        <v>126</v>
      </c>
      <c r="G573" s="58" t="s">
        <v>184</v>
      </c>
      <c r="H573" s="58" t="s">
        <v>363</v>
      </c>
      <c r="I573" s="58">
        <v>35</v>
      </c>
      <c r="J573" s="58">
        <v>35</v>
      </c>
      <c r="K573" s="58">
        <v>35</v>
      </c>
      <c r="L573" s="58"/>
      <c r="M573" s="58"/>
      <c r="N573" s="58"/>
      <c r="O573" s="58"/>
      <c r="P573" s="58"/>
      <c r="Q573" s="58"/>
      <c r="R573" s="58"/>
      <c r="S573" s="58"/>
      <c r="T573" s="58"/>
      <c r="U573" s="58"/>
      <c r="V573" s="58"/>
      <c r="W573" s="58" t="s">
        <v>108</v>
      </c>
      <c r="X573" s="58" t="s">
        <v>109</v>
      </c>
      <c r="Y573" s="58" t="s">
        <v>109</v>
      </c>
      <c r="Z573" s="58" t="s">
        <v>128</v>
      </c>
      <c r="AA573" s="58" t="s">
        <v>128</v>
      </c>
      <c r="AB573" s="58" t="s">
        <v>128</v>
      </c>
      <c r="AC573" s="58">
        <v>25</v>
      </c>
      <c r="AD573" s="58">
        <v>110</v>
      </c>
      <c r="AE573" s="58">
        <v>110</v>
      </c>
      <c r="AF573" s="58" t="s">
        <v>2177</v>
      </c>
      <c r="AG573" s="58" t="s">
        <v>2178</v>
      </c>
      <c r="AH573" s="58" t="s">
        <v>328</v>
      </c>
      <c r="AI573" s="58"/>
      <c r="AJ573" s="58"/>
      <c r="AK573" s="58"/>
      <c r="AL573" s="58"/>
      <c r="AM573" s="58"/>
      <c r="AN573" s="58"/>
      <c r="AO573" s="58" t="s">
        <v>109</v>
      </c>
    </row>
    <row r="574" s="5" customFormat="1" ht="76" customHeight="1" spans="1:40">
      <c r="A574" s="64"/>
      <c r="B574" s="64" t="s">
        <v>2200</v>
      </c>
      <c r="C574" s="64" t="s">
        <v>2201</v>
      </c>
      <c r="D574" s="64" t="s">
        <v>142</v>
      </c>
      <c r="E574" s="64" t="s">
        <v>148</v>
      </c>
      <c r="F574" s="64" t="s">
        <v>126</v>
      </c>
      <c r="G574" s="64" t="s">
        <v>171</v>
      </c>
      <c r="H574" s="64" t="s">
        <v>2202</v>
      </c>
      <c r="I574" s="64">
        <v>148.6</v>
      </c>
      <c r="J574" s="64"/>
      <c r="K574" s="64"/>
      <c r="L574" s="64"/>
      <c r="M574" s="64"/>
      <c r="N574" s="64"/>
      <c r="O574" s="64">
        <v>148.6</v>
      </c>
      <c r="P574" s="64"/>
      <c r="Q574" s="64"/>
      <c r="R574" s="64"/>
      <c r="S574" s="64"/>
      <c r="T574" s="64"/>
      <c r="U574" s="64"/>
      <c r="V574" s="64"/>
      <c r="W574" s="64" t="s">
        <v>127</v>
      </c>
      <c r="X574" s="64" t="s">
        <v>109</v>
      </c>
      <c r="Y574" s="64" t="s">
        <v>128</v>
      </c>
      <c r="Z574" s="64" t="s">
        <v>128</v>
      </c>
      <c r="AA574" s="64" t="s">
        <v>128</v>
      </c>
      <c r="AB574" s="64" t="s">
        <v>128</v>
      </c>
      <c r="AC574" s="64">
        <v>93</v>
      </c>
      <c r="AD574" s="64">
        <v>285</v>
      </c>
      <c r="AE574" s="64">
        <v>285</v>
      </c>
      <c r="AF574" s="64" t="s">
        <v>2203</v>
      </c>
      <c r="AG574" s="64" t="s">
        <v>2204</v>
      </c>
      <c r="AH574" s="64"/>
      <c r="AI574" s="64"/>
      <c r="AJ574" s="64"/>
      <c r="AK574" s="64"/>
      <c r="AL574" s="64"/>
      <c r="AM574" s="64"/>
      <c r="AN574" s="64"/>
    </row>
    <row r="575" s="44" customFormat="1" ht="87" customHeight="1" spans="1:41">
      <c r="A575" s="57" t="s">
        <v>2205</v>
      </c>
      <c r="B575" s="57" t="s">
        <v>2206</v>
      </c>
      <c r="C575" s="57" t="s">
        <v>2207</v>
      </c>
      <c r="D575" s="57" t="s">
        <v>158</v>
      </c>
      <c r="E575" s="57" t="s">
        <v>1899</v>
      </c>
      <c r="F575" s="57" t="s">
        <v>126</v>
      </c>
      <c r="G575" s="57" t="s">
        <v>171</v>
      </c>
      <c r="H575" s="57" t="s">
        <v>2148</v>
      </c>
      <c r="I575" s="64">
        <v>15</v>
      </c>
      <c r="J575" s="57"/>
      <c r="K575" s="57"/>
      <c r="L575" s="57"/>
      <c r="M575" s="57"/>
      <c r="N575" s="57"/>
      <c r="O575" s="57">
        <v>15</v>
      </c>
      <c r="P575" s="57"/>
      <c r="Q575" s="58"/>
      <c r="R575" s="58"/>
      <c r="S575" s="58"/>
      <c r="T575" s="58"/>
      <c r="U575" s="58"/>
      <c r="V575" s="58"/>
      <c r="W575" s="58" t="s">
        <v>127</v>
      </c>
      <c r="X575" s="58" t="s">
        <v>109</v>
      </c>
      <c r="Y575" s="58" t="s">
        <v>128</v>
      </c>
      <c r="Z575" s="58" t="s">
        <v>128</v>
      </c>
      <c r="AA575" s="58" t="s">
        <v>128</v>
      </c>
      <c r="AB575" s="58" t="s">
        <v>128</v>
      </c>
      <c r="AC575" s="58">
        <v>124</v>
      </c>
      <c r="AD575" s="58">
        <v>380</v>
      </c>
      <c r="AE575" s="58">
        <v>380</v>
      </c>
      <c r="AF575" s="58" t="s">
        <v>2187</v>
      </c>
      <c r="AG575" s="58" t="s">
        <v>2182</v>
      </c>
      <c r="AH575" s="58" t="s">
        <v>2120</v>
      </c>
      <c r="AI575" s="58"/>
      <c r="AJ575" s="58"/>
      <c r="AK575" s="58"/>
      <c r="AL575" s="58"/>
      <c r="AM575" s="58"/>
      <c r="AN575" s="58"/>
      <c r="AO575" s="58" t="s">
        <v>128</v>
      </c>
    </row>
    <row r="576" s="44" customFormat="1" ht="87" customHeight="1" spans="1:41">
      <c r="A576" s="57" t="s">
        <v>2205</v>
      </c>
      <c r="B576" s="57" t="s">
        <v>2208</v>
      </c>
      <c r="C576" s="57" t="s">
        <v>2209</v>
      </c>
      <c r="D576" s="57" t="s">
        <v>158</v>
      </c>
      <c r="E576" s="57" t="s">
        <v>805</v>
      </c>
      <c r="F576" s="57" t="s">
        <v>126</v>
      </c>
      <c r="G576" s="57" t="s">
        <v>171</v>
      </c>
      <c r="H576" s="57" t="s">
        <v>806</v>
      </c>
      <c r="I576" s="57">
        <v>15</v>
      </c>
      <c r="J576" s="57"/>
      <c r="K576" s="57"/>
      <c r="L576" s="57"/>
      <c r="M576" s="57"/>
      <c r="N576" s="57"/>
      <c r="O576" s="57">
        <v>15</v>
      </c>
      <c r="P576" s="57"/>
      <c r="Q576" s="58"/>
      <c r="R576" s="58"/>
      <c r="S576" s="58"/>
      <c r="T576" s="58"/>
      <c r="U576" s="58"/>
      <c r="V576" s="58"/>
      <c r="W576" s="58" t="s">
        <v>127</v>
      </c>
      <c r="X576" s="58" t="s">
        <v>109</v>
      </c>
      <c r="Y576" s="58" t="s">
        <v>128</v>
      </c>
      <c r="Z576" s="58" t="s">
        <v>128</v>
      </c>
      <c r="AA576" s="58" t="s">
        <v>128</v>
      </c>
      <c r="AB576" s="58" t="s">
        <v>128</v>
      </c>
      <c r="AC576" s="58">
        <v>143</v>
      </c>
      <c r="AD576" s="58">
        <v>230</v>
      </c>
      <c r="AE576" s="58">
        <v>230</v>
      </c>
      <c r="AF576" s="58" t="s">
        <v>2187</v>
      </c>
      <c r="AG576" s="58" t="s">
        <v>2182</v>
      </c>
      <c r="AH576" s="58" t="s">
        <v>2120</v>
      </c>
      <c r="AI576" s="58"/>
      <c r="AJ576" s="58"/>
      <c r="AK576" s="58"/>
      <c r="AL576" s="58"/>
      <c r="AM576" s="58"/>
      <c r="AN576" s="58"/>
      <c r="AO576" s="58" t="s">
        <v>128</v>
      </c>
    </row>
    <row r="577" s="44" customFormat="1" ht="87" customHeight="1" spans="1:41">
      <c r="A577" s="57" t="s">
        <v>2205</v>
      </c>
      <c r="B577" s="57" t="s">
        <v>2210</v>
      </c>
      <c r="C577" s="57" t="s">
        <v>2211</v>
      </c>
      <c r="D577" s="57" t="s">
        <v>158</v>
      </c>
      <c r="E577" s="57" t="s">
        <v>537</v>
      </c>
      <c r="F577" s="57" t="s">
        <v>126</v>
      </c>
      <c r="G577" s="57" t="s">
        <v>171</v>
      </c>
      <c r="H577" s="57" t="s">
        <v>2212</v>
      </c>
      <c r="I577" s="64">
        <v>15</v>
      </c>
      <c r="J577" s="57"/>
      <c r="K577" s="57"/>
      <c r="L577" s="57"/>
      <c r="M577" s="57"/>
      <c r="N577" s="57"/>
      <c r="O577" s="57">
        <v>15</v>
      </c>
      <c r="P577" s="57"/>
      <c r="Q577" s="58"/>
      <c r="R577" s="58"/>
      <c r="S577" s="58"/>
      <c r="T577" s="58"/>
      <c r="U577" s="58"/>
      <c r="V577" s="58"/>
      <c r="W577" s="58" t="s">
        <v>127</v>
      </c>
      <c r="X577" s="58" t="s">
        <v>109</v>
      </c>
      <c r="Y577" s="58" t="s">
        <v>128</v>
      </c>
      <c r="Z577" s="58" t="s">
        <v>128</v>
      </c>
      <c r="AA577" s="58" t="s">
        <v>128</v>
      </c>
      <c r="AB577" s="58" t="s">
        <v>128</v>
      </c>
      <c r="AC577" s="58">
        <v>167</v>
      </c>
      <c r="AD577" s="58">
        <v>252</v>
      </c>
      <c r="AE577" s="58">
        <v>252</v>
      </c>
      <c r="AF577" s="58" t="s">
        <v>2187</v>
      </c>
      <c r="AG577" s="58" t="s">
        <v>2182</v>
      </c>
      <c r="AH577" s="58" t="s">
        <v>2120</v>
      </c>
      <c r="AI577" s="58"/>
      <c r="AJ577" s="58"/>
      <c r="AK577" s="58"/>
      <c r="AL577" s="58"/>
      <c r="AM577" s="58"/>
      <c r="AN577" s="58"/>
      <c r="AO577" s="58" t="s">
        <v>128</v>
      </c>
    </row>
    <row r="578" s="44" customFormat="1" ht="93.75" customHeight="1" spans="1:41">
      <c r="A578" s="57" t="s">
        <v>2205</v>
      </c>
      <c r="B578" s="57" t="s">
        <v>2213</v>
      </c>
      <c r="C578" s="57" t="s">
        <v>2214</v>
      </c>
      <c r="D578" s="57" t="s">
        <v>142</v>
      </c>
      <c r="E578" s="57" t="s">
        <v>889</v>
      </c>
      <c r="F578" s="57" t="s">
        <v>126</v>
      </c>
      <c r="G578" s="57" t="s">
        <v>171</v>
      </c>
      <c r="H578" s="57" t="s">
        <v>890</v>
      </c>
      <c r="I578" s="57">
        <v>20</v>
      </c>
      <c r="J578" s="57"/>
      <c r="K578" s="57"/>
      <c r="L578" s="57"/>
      <c r="M578" s="57"/>
      <c r="N578" s="57"/>
      <c r="O578" s="57">
        <v>20</v>
      </c>
      <c r="P578" s="57"/>
      <c r="Q578" s="58"/>
      <c r="R578" s="58"/>
      <c r="S578" s="58"/>
      <c r="T578" s="58"/>
      <c r="U578" s="58"/>
      <c r="V578" s="58"/>
      <c r="W578" s="58" t="s">
        <v>127</v>
      </c>
      <c r="X578" s="58" t="s">
        <v>109</v>
      </c>
      <c r="Y578" s="58" t="s">
        <v>128</v>
      </c>
      <c r="Z578" s="58" t="s">
        <v>128</v>
      </c>
      <c r="AA578" s="58" t="s">
        <v>128</v>
      </c>
      <c r="AB578" s="58" t="s">
        <v>128</v>
      </c>
      <c r="AC578" s="58">
        <v>200</v>
      </c>
      <c r="AD578" s="58">
        <v>225</v>
      </c>
      <c r="AE578" s="58">
        <v>225</v>
      </c>
      <c r="AF578" s="58" t="s">
        <v>2187</v>
      </c>
      <c r="AG578" s="58" t="s">
        <v>2182</v>
      </c>
      <c r="AH578" s="58" t="s">
        <v>2120</v>
      </c>
      <c r="AI578" s="58"/>
      <c r="AJ578" s="58"/>
      <c r="AK578" s="58"/>
      <c r="AL578" s="58"/>
      <c r="AM578" s="58"/>
      <c r="AN578" s="58"/>
      <c r="AO578" s="58" t="s">
        <v>128</v>
      </c>
    </row>
    <row r="579" s="44" customFormat="1" ht="93.75" customHeight="1" spans="1:41">
      <c r="A579" s="57" t="s">
        <v>2205</v>
      </c>
      <c r="B579" s="57" t="s">
        <v>2215</v>
      </c>
      <c r="C579" s="57" t="s">
        <v>2216</v>
      </c>
      <c r="D579" s="57" t="s">
        <v>461</v>
      </c>
      <c r="E579" s="57" t="s">
        <v>766</v>
      </c>
      <c r="F579" s="57" t="s">
        <v>126</v>
      </c>
      <c r="G579" s="57" t="s">
        <v>171</v>
      </c>
      <c r="H579" s="57" t="s">
        <v>767</v>
      </c>
      <c r="I579" s="57">
        <v>20</v>
      </c>
      <c r="J579" s="57"/>
      <c r="K579" s="57"/>
      <c r="L579" s="57"/>
      <c r="M579" s="57"/>
      <c r="N579" s="57"/>
      <c r="O579" s="57">
        <v>20</v>
      </c>
      <c r="P579" s="57"/>
      <c r="Q579" s="58"/>
      <c r="R579" s="58"/>
      <c r="S579" s="58"/>
      <c r="T579" s="58"/>
      <c r="U579" s="58"/>
      <c r="V579" s="58"/>
      <c r="W579" s="58" t="s">
        <v>127</v>
      </c>
      <c r="X579" s="58" t="s">
        <v>109</v>
      </c>
      <c r="Y579" s="58" t="s">
        <v>128</v>
      </c>
      <c r="Z579" s="58" t="s">
        <v>128</v>
      </c>
      <c r="AA579" s="58" t="s">
        <v>128</v>
      </c>
      <c r="AB579" s="58" t="s">
        <v>128</v>
      </c>
      <c r="AC579" s="58">
        <v>126</v>
      </c>
      <c r="AD579" s="58">
        <v>499</v>
      </c>
      <c r="AE579" s="58">
        <v>499</v>
      </c>
      <c r="AF579" s="58" t="s">
        <v>2187</v>
      </c>
      <c r="AG579" s="58" t="s">
        <v>2182</v>
      </c>
      <c r="AH579" s="58" t="s">
        <v>2120</v>
      </c>
      <c r="AI579" s="58"/>
      <c r="AJ579" s="58"/>
      <c r="AK579" s="58"/>
      <c r="AL579" s="58"/>
      <c r="AM579" s="58"/>
      <c r="AN579" s="58"/>
      <c r="AO579" s="58" t="s">
        <v>128</v>
      </c>
    </row>
    <row r="580" s="3" customFormat="1" ht="31" customHeight="1" spans="1:41">
      <c r="A580" s="58" t="s">
        <v>72</v>
      </c>
      <c r="B580" s="58"/>
      <c r="C580" s="58"/>
      <c r="D580" s="58"/>
      <c r="E580" s="58"/>
      <c r="F580" s="58"/>
      <c r="G580" s="58"/>
      <c r="H580" s="58"/>
      <c r="I580" s="58">
        <f>SUM(I581:I624)</f>
        <v>8183.6358</v>
      </c>
      <c r="J580" s="58">
        <f t="shared" ref="J580:V580" si="41">SUM(J581:J624)</f>
        <v>390</v>
      </c>
      <c r="K580" s="58">
        <f>SUM(K581:K624)</f>
        <v>135</v>
      </c>
      <c r="L580" s="58">
        <f>SUM(L581:L624)</f>
        <v>255</v>
      </c>
      <c r="M580" s="58">
        <f>SUM(M581:M624)</f>
        <v>0</v>
      </c>
      <c r="N580" s="58">
        <f>SUM(N581:N624)</f>
        <v>0</v>
      </c>
      <c r="O580" s="58">
        <f>SUM(O581:O624)</f>
        <v>6363.6358</v>
      </c>
      <c r="P580" s="58">
        <f>SUM(P581:P624)</f>
        <v>0</v>
      </c>
      <c r="Q580" s="58">
        <f>SUM(Q581:Q624)</f>
        <v>0</v>
      </c>
      <c r="R580" s="58">
        <f>SUM(R581:R624)</f>
        <v>0</v>
      </c>
      <c r="S580" s="58">
        <f>SUM(S581:S624)</f>
        <v>260</v>
      </c>
      <c r="T580" s="58">
        <f>SUM(T581:T624)</f>
        <v>0</v>
      </c>
      <c r="U580" s="58">
        <f>SUM(U581:U624)</f>
        <v>1170</v>
      </c>
      <c r="V580" s="58">
        <f>SUM(V581:V624)</f>
        <v>0</v>
      </c>
      <c r="W580" s="58"/>
      <c r="X580" s="58"/>
      <c r="Y580" s="58"/>
      <c r="Z580" s="58"/>
      <c r="AA580" s="58"/>
      <c r="AB580" s="58"/>
      <c r="AC580" s="58"/>
      <c r="AD580" s="58"/>
      <c r="AE580" s="58"/>
      <c r="AF580" s="58"/>
      <c r="AG580" s="58"/>
      <c r="AH580" s="58"/>
      <c r="AI580" s="58"/>
      <c r="AJ580" s="58"/>
      <c r="AK580" s="58"/>
      <c r="AL580" s="58"/>
      <c r="AM580" s="58"/>
      <c r="AN580" s="58"/>
      <c r="AO580" s="58"/>
    </row>
    <row r="581" s="40" customFormat="1" ht="95" customHeight="1" spans="1:41">
      <c r="A581" s="57" t="s">
        <v>2217</v>
      </c>
      <c r="B581" s="67" t="s">
        <v>2218</v>
      </c>
      <c r="C581" s="78" t="s">
        <v>2219</v>
      </c>
      <c r="D581" s="58" t="s">
        <v>133</v>
      </c>
      <c r="E581" s="58" t="s">
        <v>134</v>
      </c>
      <c r="F581" s="58" t="s">
        <v>126</v>
      </c>
      <c r="G581" s="58" t="s">
        <v>1329</v>
      </c>
      <c r="H581" s="58" t="s">
        <v>2220</v>
      </c>
      <c r="I581" s="58">
        <v>518</v>
      </c>
      <c r="J581" s="58"/>
      <c r="K581" s="58"/>
      <c r="L581" s="58"/>
      <c r="M581" s="58"/>
      <c r="N581" s="58"/>
      <c r="O581" s="58">
        <v>518</v>
      </c>
      <c r="P581" s="58"/>
      <c r="Q581" s="58"/>
      <c r="R581" s="58"/>
      <c r="S581" s="58"/>
      <c r="T581" s="58"/>
      <c r="U581" s="58"/>
      <c r="V581" s="58"/>
      <c r="W581" s="58" t="s">
        <v>127</v>
      </c>
      <c r="X581" s="58" t="s">
        <v>109</v>
      </c>
      <c r="Y581" s="58" t="s">
        <v>109</v>
      </c>
      <c r="Z581" s="58" t="s">
        <v>128</v>
      </c>
      <c r="AA581" s="58" t="s">
        <v>128</v>
      </c>
      <c r="AB581" s="58" t="s">
        <v>128</v>
      </c>
      <c r="AC581" s="58">
        <v>28</v>
      </c>
      <c r="AD581" s="58">
        <v>49</v>
      </c>
      <c r="AE581" s="58">
        <v>121</v>
      </c>
      <c r="AF581" s="58" t="s">
        <v>2221</v>
      </c>
      <c r="AG581" s="58" t="s">
        <v>2222</v>
      </c>
      <c r="AH581" s="58" t="s">
        <v>2223</v>
      </c>
      <c r="AI581" s="58"/>
      <c r="AJ581" s="58"/>
      <c r="AK581" s="58"/>
      <c r="AL581" s="58"/>
      <c r="AM581" s="58"/>
      <c r="AN581" s="58"/>
      <c r="AO581" s="58" t="s">
        <v>128</v>
      </c>
    </row>
    <row r="582" s="47" customFormat="1" ht="95" customHeight="1" spans="1:41">
      <c r="A582" s="57" t="s">
        <v>2217</v>
      </c>
      <c r="B582" s="67" t="s">
        <v>2224</v>
      </c>
      <c r="C582" s="78" t="s">
        <v>2225</v>
      </c>
      <c r="D582" s="58" t="s">
        <v>461</v>
      </c>
      <c r="E582" s="58" t="s">
        <v>2147</v>
      </c>
      <c r="F582" s="58" t="s">
        <v>126</v>
      </c>
      <c r="G582" s="58" t="s">
        <v>1749</v>
      </c>
      <c r="H582" s="58" t="s">
        <v>1744</v>
      </c>
      <c r="I582" s="58">
        <v>2276.76</v>
      </c>
      <c r="J582" s="58"/>
      <c r="K582" s="58"/>
      <c r="L582" s="58"/>
      <c r="M582" s="58"/>
      <c r="N582" s="58"/>
      <c r="O582" s="58">
        <v>2276.76</v>
      </c>
      <c r="P582" s="58"/>
      <c r="Q582" s="58"/>
      <c r="R582" s="58"/>
      <c r="S582" s="58"/>
      <c r="T582" s="58"/>
      <c r="U582" s="58"/>
      <c r="V582" s="58"/>
      <c r="W582" s="58" t="s">
        <v>127</v>
      </c>
      <c r="X582" s="58" t="s">
        <v>109</v>
      </c>
      <c r="Y582" s="58" t="s">
        <v>109</v>
      </c>
      <c r="Z582" s="58" t="s">
        <v>128</v>
      </c>
      <c r="AA582" s="58" t="s">
        <v>128</v>
      </c>
      <c r="AB582" s="58" t="s">
        <v>128</v>
      </c>
      <c r="AC582" s="58">
        <v>38</v>
      </c>
      <c r="AD582" s="58">
        <v>85</v>
      </c>
      <c r="AE582" s="58">
        <v>350</v>
      </c>
      <c r="AF582" s="58" t="s">
        <v>2221</v>
      </c>
      <c r="AG582" s="58" t="s">
        <v>2226</v>
      </c>
      <c r="AH582" s="58" t="s">
        <v>2227</v>
      </c>
      <c r="AI582" s="43"/>
      <c r="AJ582" s="43"/>
      <c r="AK582" s="43"/>
      <c r="AL582" s="43"/>
      <c r="AM582" s="43"/>
      <c r="AN582" s="43"/>
      <c r="AO582" s="58" t="s">
        <v>128</v>
      </c>
    </row>
    <row r="583" s="47" customFormat="1" ht="95" customHeight="1" spans="1:41">
      <c r="A583" s="57" t="s">
        <v>2217</v>
      </c>
      <c r="B583" s="67" t="s">
        <v>2228</v>
      </c>
      <c r="C583" s="78" t="s">
        <v>2229</v>
      </c>
      <c r="D583" s="58" t="s">
        <v>461</v>
      </c>
      <c r="E583" s="58" t="s">
        <v>504</v>
      </c>
      <c r="F583" s="58" t="s">
        <v>126</v>
      </c>
      <c r="G583" s="58" t="s">
        <v>1749</v>
      </c>
      <c r="H583" s="58" t="s">
        <v>1744</v>
      </c>
      <c r="I583" s="58">
        <v>1882.02</v>
      </c>
      <c r="J583" s="58"/>
      <c r="K583" s="58"/>
      <c r="L583" s="58"/>
      <c r="M583" s="58"/>
      <c r="N583" s="58"/>
      <c r="O583" s="58">
        <v>1882.02</v>
      </c>
      <c r="P583" s="58"/>
      <c r="Q583" s="58"/>
      <c r="R583" s="58"/>
      <c r="S583" s="58"/>
      <c r="T583" s="58"/>
      <c r="U583" s="58"/>
      <c r="V583" s="58"/>
      <c r="W583" s="58" t="s">
        <v>127</v>
      </c>
      <c r="X583" s="58" t="s">
        <v>109</v>
      </c>
      <c r="Y583" s="58" t="s">
        <v>109</v>
      </c>
      <c r="Z583" s="58" t="s">
        <v>128</v>
      </c>
      <c r="AA583" s="58" t="s">
        <v>128</v>
      </c>
      <c r="AB583" s="58" t="s">
        <v>128</v>
      </c>
      <c r="AC583" s="58">
        <v>30</v>
      </c>
      <c r="AD583" s="58">
        <v>86</v>
      </c>
      <c r="AE583" s="58">
        <v>870</v>
      </c>
      <c r="AF583" s="58" t="s">
        <v>2221</v>
      </c>
      <c r="AG583" s="58" t="s">
        <v>2230</v>
      </c>
      <c r="AH583" s="58" t="s">
        <v>2231</v>
      </c>
      <c r="AI583" s="43"/>
      <c r="AJ583" s="43"/>
      <c r="AK583" s="43"/>
      <c r="AL583" s="43"/>
      <c r="AM583" s="43"/>
      <c r="AN583" s="43"/>
      <c r="AO583" s="58" t="s">
        <v>128</v>
      </c>
    </row>
    <row r="584" s="40" customFormat="1" ht="95" customHeight="1" spans="1:41">
      <c r="A584" s="57" t="s">
        <v>2217</v>
      </c>
      <c r="B584" s="67" t="s">
        <v>2232</v>
      </c>
      <c r="C584" s="67" t="s">
        <v>2233</v>
      </c>
      <c r="D584" s="58" t="s">
        <v>2234</v>
      </c>
      <c r="E584" s="58" t="s">
        <v>2235</v>
      </c>
      <c r="F584" s="58" t="s">
        <v>126</v>
      </c>
      <c r="G584" s="58" t="s">
        <v>1329</v>
      </c>
      <c r="H584" s="58" t="s">
        <v>2220</v>
      </c>
      <c r="I584" s="58">
        <v>446</v>
      </c>
      <c r="J584" s="58"/>
      <c r="K584" s="58"/>
      <c r="L584" s="58"/>
      <c r="M584" s="58"/>
      <c r="N584" s="58"/>
      <c r="O584" s="58">
        <v>446</v>
      </c>
      <c r="P584" s="58"/>
      <c r="Q584" s="58"/>
      <c r="R584" s="58"/>
      <c r="S584" s="58"/>
      <c r="T584" s="58"/>
      <c r="U584" s="58"/>
      <c r="V584" s="58"/>
      <c r="W584" s="58" t="s">
        <v>127</v>
      </c>
      <c r="X584" s="58" t="s">
        <v>109</v>
      </c>
      <c r="Y584" s="58" t="s">
        <v>109</v>
      </c>
      <c r="Z584" s="58" t="s">
        <v>128</v>
      </c>
      <c r="AA584" s="58" t="s">
        <v>128</v>
      </c>
      <c r="AB584" s="58" t="s">
        <v>128</v>
      </c>
      <c r="AC584" s="58">
        <v>39</v>
      </c>
      <c r="AD584" s="58">
        <v>103</v>
      </c>
      <c r="AE584" s="58">
        <v>168</v>
      </c>
      <c r="AF584" s="58" t="s">
        <v>2236</v>
      </c>
      <c r="AG584" s="58" t="s">
        <v>2237</v>
      </c>
      <c r="AH584" s="58" t="s">
        <v>2238</v>
      </c>
      <c r="AI584" s="58"/>
      <c r="AJ584" s="58"/>
      <c r="AK584" s="58"/>
      <c r="AL584" s="58"/>
      <c r="AM584" s="58"/>
      <c r="AN584" s="58"/>
      <c r="AO584" s="58" t="s">
        <v>128</v>
      </c>
    </row>
    <row r="585" s="3" customFormat="1" ht="78" customHeight="1" spans="1:41">
      <c r="A585" s="57" t="s">
        <v>2239</v>
      </c>
      <c r="B585" s="58" t="s">
        <v>2240</v>
      </c>
      <c r="C585" s="58" t="s">
        <v>2241</v>
      </c>
      <c r="D585" s="58" t="s">
        <v>182</v>
      </c>
      <c r="E585" s="58" t="s">
        <v>183</v>
      </c>
      <c r="F585" s="58">
        <v>2019</v>
      </c>
      <c r="G585" s="58" t="s">
        <v>184</v>
      </c>
      <c r="H585" s="58" t="s">
        <v>185</v>
      </c>
      <c r="I585" s="58">
        <v>13</v>
      </c>
      <c r="J585" s="58">
        <v>13</v>
      </c>
      <c r="K585" s="58">
        <v>13</v>
      </c>
      <c r="L585" s="58"/>
      <c r="M585" s="58"/>
      <c r="N585" s="58"/>
      <c r="O585" s="58"/>
      <c r="P585" s="58"/>
      <c r="Q585" s="58"/>
      <c r="R585" s="58"/>
      <c r="S585" s="58"/>
      <c r="T585" s="58"/>
      <c r="U585" s="58"/>
      <c r="V585" s="58"/>
      <c r="W585" s="58" t="s">
        <v>108</v>
      </c>
      <c r="X585" s="58" t="s">
        <v>109</v>
      </c>
      <c r="Y585" s="58" t="s">
        <v>109</v>
      </c>
      <c r="Z585" s="58" t="s">
        <v>128</v>
      </c>
      <c r="AA585" s="58" t="s">
        <v>128</v>
      </c>
      <c r="AB585" s="58" t="s">
        <v>128</v>
      </c>
      <c r="AC585" s="58">
        <v>20</v>
      </c>
      <c r="AD585" s="58">
        <v>58</v>
      </c>
      <c r="AE585" s="58">
        <v>103</v>
      </c>
      <c r="AF585" s="58" t="s">
        <v>2242</v>
      </c>
      <c r="AG585" s="58" t="s">
        <v>2243</v>
      </c>
      <c r="AH585" s="58" t="s">
        <v>328</v>
      </c>
      <c r="AI585" s="58"/>
      <c r="AJ585" s="58"/>
      <c r="AK585" s="58"/>
      <c r="AL585" s="58"/>
      <c r="AM585" s="58"/>
      <c r="AN585" s="58"/>
      <c r="AO585" s="58" t="s">
        <v>109</v>
      </c>
    </row>
    <row r="586" s="3" customFormat="1" ht="78" customHeight="1" spans="1:41">
      <c r="A586" s="57" t="s">
        <v>2244</v>
      </c>
      <c r="B586" s="58" t="s">
        <v>2245</v>
      </c>
      <c r="C586" s="58" t="s">
        <v>2244</v>
      </c>
      <c r="D586" s="64" t="s">
        <v>293</v>
      </c>
      <c r="E586" s="64" t="s">
        <v>308</v>
      </c>
      <c r="F586" s="58" t="s">
        <v>126</v>
      </c>
      <c r="G586" s="58" t="s">
        <v>184</v>
      </c>
      <c r="H586" s="58" t="s">
        <v>309</v>
      </c>
      <c r="I586" s="76">
        <v>60</v>
      </c>
      <c r="J586" s="58">
        <v>60</v>
      </c>
      <c r="K586" s="58"/>
      <c r="L586" s="58">
        <v>60</v>
      </c>
      <c r="M586" s="58"/>
      <c r="N586" s="58"/>
      <c r="O586" s="76"/>
      <c r="P586" s="58"/>
      <c r="Q586" s="58"/>
      <c r="R586" s="58"/>
      <c r="S586" s="58"/>
      <c r="T586" s="58"/>
      <c r="U586" s="58"/>
      <c r="V586" s="58"/>
      <c r="W586" s="58" t="s">
        <v>127</v>
      </c>
      <c r="X586" s="58" t="s">
        <v>109</v>
      </c>
      <c r="Y586" s="58" t="s">
        <v>109</v>
      </c>
      <c r="Z586" s="58" t="s">
        <v>128</v>
      </c>
      <c r="AA586" s="58" t="s">
        <v>128</v>
      </c>
      <c r="AB586" s="58" t="s">
        <v>128</v>
      </c>
      <c r="AC586" s="58">
        <v>118</v>
      </c>
      <c r="AD586" s="58">
        <v>376</v>
      </c>
      <c r="AE586" s="58">
        <v>376</v>
      </c>
      <c r="AF586" s="58" t="s">
        <v>2246</v>
      </c>
      <c r="AG586" s="58" t="s">
        <v>2247</v>
      </c>
      <c r="AH586" s="58" t="s">
        <v>187</v>
      </c>
      <c r="AI586" s="58"/>
      <c r="AJ586" s="58"/>
      <c r="AK586" s="58"/>
      <c r="AL586" s="58"/>
      <c r="AM586" s="58"/>
      <c r="AN586" s="58"/>
      <c r="AO586" s="58" t="s">
        <v>109</v>
      </c>
    </row>
    <row r="587" s="42" customFormat="1" ht="78" customHeight="1" spans="1:41">
      <c r="A587" s="64" t="s">
        <v>2248</v>
      </c>
      <c r="B587" s="64" t="s">
        <v>2249</v>
      </c>
      <c r="C587" s="64" t="s">
        <v>2250</v>
      </c>
      <c r="D587" s="64" t="s">
        <v>142</v>
      </c>
      <c r="E587" s="64" t="s">
        <v>889</v>
      </c>
      <c r="F587" s="64" t="s">
        <v>126</v>
      </c>
      <c r="G587" s="64" t="s">
        <v>184</v>
      </c>
      <c r="H587" s="64" t="s">
        <v>1470</v>
      </c>
      <c r="I587" s="64">
        <f>J:J+O:O+P:P+Q:Q+R:R+S:S+T:T+U:U+V:V</f>
        <v>20</v>
      </c>
      <c r="J587" s="64">
        <v>20</v>
      </c>
      <c r="K587" s="64"/>
      <c r="L587" s="64">
        <v>20</v>
      </c>
      <c r="M587" s="64"/>
      <c r="N587" s="64"/>
      <c r="O587" s="64"/>
      <c r="P587" s="64"/>
      <c r="Q587" s="64"/>
      <c r="R587" s="64"/>
      <c r="S587" s="64"/>
      <c r="T587" s="64"/>
      <c r="U587" s="64"/>
      <c r="V587" s="64"/>
      <c r="W587" s="64" t="s">
        <v>127</v>
      </c>
      <c r="X587" s="64" t="s">
        <v>109</v>
      </c>
      <c r="Y587" s="64" t="s">
        <v>109</v>
      </c>
      <c r="Z587" s="64" t="s">
        <v>128</v>
      </c>
      <c r="AA587" s="64" t="s">
        <v>128</v>
      </c>
      <c r="AB587" s="64" t="s">
        <v>128</v>
      </c>
      <c r="AC587" s="64">
        <v>13</v>
      </c>
      <c r="AD587" s="64">
        <v>37</v>
      </c>
      <c r="AE587" s="64">
        <v>37</v>
      </c>
      <c r="AF587" s="64" t="s">
        <v>1736</v>
      </c>
      <c r="AG587" s="64" t="s">
        <v>2251</v>
      </c>
      <c r="AH587" s="64" t="s">
        <v>1199</v>
      </c>
      <c r="AI587" s="64"/>
      <c r="AJ587" s="64"/>
      <c r="AK587" s="64"/>
      <c r="AL587" s="64"/>
      <c r="AM587" s="64"/>
      <c r="AN587" s="64"/>
      <c r="AO587" s="64" t="s">
        <v>109</v>
      </c>
    </row>
    <row r="588" s="12" customFormat="1" ht="75" customHeight="1" spans="1:41">
      <c r="A588" s="57" t="s">
        <v>2252</v>
      </c>
      <c r="B588" s="58" t="s">
        <v>2253</v>
      </c>
      <c r="C588" s="59" t="s">
        <v>2254</v>
      </c>
      <c r="D588" s="58" t="s">
        <v>551</v>
      </c>
      <c r="E588" s="58" t="s">
        <v>612</v>
      </c>
      <c r="F588" s="58" t="s">
        <v>126</v>
      </c>
      <c r="G588" s="58" t="s">
        <v>184</v>
      </c>
      <c r="H588" s="58" t="s">
        <v>613</v>
      </c>
      <c r="I588" s="58">
        <v>12</v>
      </c>
      <c r="J588" s="58">
        <v>12</v>
      </c>
      <c r="K588" s="58">
        <v>12</v>
      </c>
      <c r="L588" s="58"/>
      <c r="M588" s="58"/>
      <c r="N588" s="58"/>
      <c r="O588" s="58"/>
      <c r="P588" s="58"/>
      <c r="Q588" s="58"/>
      <c r="R588" s="58"/>
      <c r="S588" s="58"/>
      <c r="T588" s="58"/>
      <c r="U588" s="58"/>
      <c r="V588" s="58"/>
      <c r="W588" s="58" t="s">
        <v>127</v>
      </c>
      <c r="X588" s="58" t="s">
        <v>109</v>
      </c>
      <c r="Y588" s="58" t="s">
        <v>109</v>
      </c>
      <c r="Z588" s="58" t="s">
        <v>128</v>
      </c>
      <c r="AA588" s="58" t="s">
        <v>128</v>
      </c>
      <c r="AB588" s="58" t="s">
        <v>128</v>
      </c>
      <c r="AC588" s="58">
        <v>69</v>
      </c>
      <c r="AD588" s="78">
        <v>150</v>
      </c>
      <c r="AE588" s="103">
        <v>2070</v>
      </c>
      <c r="AF588" s="58" t="s">
        <v>2255</v>
      </c>
      <c r="AG588" s="58" t="s">
        <v>2188</v>
      </c>
      <c r="AH588" s="67" t="s">
        <v>555</v>
      </c>
      <c r="AI588" s="58"/>
      <c r="AJ588" s="58"/>
      <c r="AK588" s="58"/>
      <c r="AL588" s="58"/>
      <c r="AM588" s="58"/>
      <c r="AN588" s="58"/>
      <c r="AO588" s="58" t="s">
        <v>109</v>
      </c>
    </row>
    <row r="589" s="5" customFormat="1" ht="59" customHeight="1" spans="1:40">
      <c r="A589" s="64"/>
      <c r="B589" s="64" t="s">
        <v>2256</v>
      </c>
      <c r="C589" s="64" t="s">
        <v>2257</v>
      </c>
      <c r="D589" s="64" t="s">
        <v>142</v>
      </c>
      <c r="E589" s="64" t="s">
        <v>148</v>
      </c>
      <c r="F589" s="64" t="s">
        <v>126</v>
      </c>
      <c r="G589" s="64" t="s">
        <v>171</v>
      </c>
      <c r="H589" s="64" t="s">
        <v>2258</v>
      </c>
      <c r="I589" s="64">
        <v>41.8558</v>
      </c>
      <c r="J589" s="64"/>
      <c r="K589" s="64"/>
      <c r="L589" s="64"/>
      <c r="M589" s="64"/>
      <c r="N589" s="64"/>
      <c r="O589" s="64">
        <v>41.8558</v>
      </c>
      <c r="P589" s="64"/>
      <c r="Q589" s="64"/>
      <c r="R589" s="64"/>
      <c r="S589" s="64"/>
      <c r="T589" s="64"/>
      <c r="U589" s="64"/>
      <c r="V589" s="64"/>
      <c r="W589" s="64" t="s">
        <v>127</v>
      </c>
      <c r="X589" s="64" t="s">
        <v>109</v>
      </c>
      <c r="Y589" s="64" t="s">
        <v>128</v>
      </c>
      <c r="Z589" s="64" t="s">
        <v>128</v>
      </c>
      <c r="AA589" s="64" t="s">
        <v>128</v>
      </c>
      <c r="AB589" s="64" t="s">
        <v>128</v>
      </c>
      <c r="AC589" s="64">
        <v>9</v>
      </c>
      <c r="AD589" s="64">
        <v>38</v>
      </c>
      <c r="AE589" s="64">
        <v>38</v>
      </c>
      <c r="AF589" s="64" t="s">
        <v>2203</v>
      </c>
      <c r="AG589" s="64" t="s">
        <v>2259</v>
      </c>
      <c r="AH589" s="64"/>
      <c r="AI589" s="64"/>
      <c r="AJ589" s="64"/>
      <c r="AK589" s="64"/>
      <c r="AL589" s="64"/>
      <c r="AM589" s="64"/>
      <c r="AN589" s="64"/>
    </row>
    <row r="590" s="44" customFormat="1" ht="99" customHeight="1" spans="1:41">
      <c r="A590" s="57" t="s">
        <v>2205</v>
      </c>
      <c r="B590" s="57" t="s">
        <v>2260</v>
      </c>
      <c r="C590" s="57" t="s">
        <v>2261</v>
      </c>
      <c r="D590" s="57" t="s">
        <v>293</v>
      </c>
      <c r="E590" s="57" t="s">
        <v>331</v>
      </c>
      <c r="F590" s="57" t="s">
        <v>126</v>
      </c>
      <c r="G590" s="57" t="s">
        <v>171</v>
      </c>
      <c r="H590" s="57" t="s">
        <v>332</v>
      </c>
      <c r="I590" s="57">
        <v>15</v>
      </c>
      <c r="J590" s="57"/>
      <c r="K590" s="57"/>
      <c r="L590" s="57"/>
      <c r="M590" s="57"/>
      <c r="N590" s="57"/>
      <c r="O590" s="57">
        <v>15</v>
      </c>
      <c r="P590" s="57"/>
      <c r="Q590" s="58"/>
      <c r="R590" s="58"/>
      <c r="S590" s="58"/>
      <c r="T590" s="58"/>
      <c r="U590" s="58"/>
      <c r="V590" s="58"/>
      <c r="W590" s="58" t="s">
        <v>127</v>
      </c>
      <c r="X590" s="58" t="s">
        <v>109</v>
      </c>
      <c r="Y590" s="58" t="s">
        <v>128</v>
      </c>
      <c r="Z590" s="58" t="s">
        <v>128</v>
      </c>
      <c r="AA590" s="58" t="s">
        <v>128</v>
      </c>
      <c r="AB590" s="58" t="s">
        <v>128</v>
      </c>
      <c r="AC590" s="58">
        <v>153</v>
      </c>
      <c r="AD590" s="58">
        <v>278</v>
      </c>
      <c r="AE590" s="58">
        <v>278</v>
      </c>
      <c r="AF590" s="58" t="s">
        <v>2262</v>
      </c>
      <c r="AG590" s="58" t="s">
        <v>2263</v>
      </c>
      <c r="AH590" s="58" t="s">
        <v>2120</v>
      </c>
      <c r="AI590" s="58"/>
      <c r="AJ590" s="58"/>
      <c r="AK590" s="58"/>
      <c r="AL590" s="58"/>
      <c r="AM590" s="58"/>
      <c r="AN590" s="58"/>
      <c r="AO590" s="58" t="s">
        <v>128</v>
      </c>
    </row>
    <row r="591" s="44" customFormat="1" ht="87.75" customHeight="1" spans="1:41">
      <c r="A591" s="57" t="s">
        <v>2205</v>
      </c>
      <c r="B591" s="57" t="s">
        <v>2264</v>
      </c>
      <c r="C591" s="57" t="s">
        <v>2265</v>
      </c>
      <c r="D591" s="57" t="s">
        <v>293</v>
      </c>
      <c r="E591" s="57" t="s">
        <v>300</v>
      </c>
      <c r="F591" s="57" t="s">
        <v>126</v>
      </c>
      <c r="G591" s="57" t="s">
        <v>171</v>
      </c>
      <c r="H591" s="57" t="s">
        <v>2266</v>
      </c>
      <c r="I591" s="57">
        <v>20</v>
      </c>
      <c r="J591" s="57"/>
      <c r="K591" s="57"/>
      <c r="L591" s="57"/>
      <c r="M591" s="57"/>
      <c r="N591" s="57"/>
      <c r="O591" s="57">
        <v>20</v>
      </c>
      <c r="P591" s="57"/>
      <c r="Q591" s="58"/>
      <c r="R591" s="58"/>
      <c r="S591" s="58"/>
      <c r="T591" s="58"/>
      <c r="U591" s="58"/>
      <c r="V591" s="58"/>
      <c r="W591" s="58" t="s">
        <v>127</v>
      </c>
      <c r="X591" s="58" t="s">
        <v>109</v>
      </c>
      <c r="Y591" s="58" t="s">
        <v>128</v>
      </c>
      <c r="Z591" s="58" t="s">
        <v>128</v>
      </c>
      <c r="AA591" s="58" t="s">
        <v>128</v>
      </c>
      <c r="AB591" s="58" t="s">
        <v>128</v>
      </c>
      <c r="AC591" s="58">
        <v>209</v>
      </c>
      <c r="AD591" s="58">
        <v>475</v>
      </c>
      <c r="AE591" s="58">
        <v>475</v>
      </c>
      <c r="AF591" s="58" t="s">
        <v>2262</v>
      </c>
      <c r="AG591" s="58" t="s">
        <v>2263</v>
      </c>
      <c r="AH591" s="58" t="s">
        <v>2120</v>
      </c>
      <c r="AI591" s="58"/>
      <c r="AJ591" s="58"/>
      <c r="AK591" s="58"/>
      <c r="AL591" s="58"/>
      <c r="AM591" s="58"/>
      <c r="AN591" s="58"/>
      <c r="AO591" s="58" t="s">
        <v>128</v>
      </c>
    </row>
    <row r="592" s="44" customFormat="1" ht="100.5" customHeight="1" spans="1:41">
      <c r="A592" s="57" t="s">
        <v>2205</v>
      </c>
      <c r="B592" s="57" t="s">
        <v>2267</v>
      </c>
      <c r="C592" s="57" t="s">
        <v>2268</v>
      </c>
      <c r="D592" s="57" t="s">
        <v>182</v>
      </c>
      <c r="E592" s="57" t="s">
        <v>208</v>
      </c>
      <c r="F592" s="57" t="s">
        <v>126</v>
      </c>
      <c r="G592" s="57" t="s">
        <v>171</v>
      </c>
      <c r="H592" s="57" t="s">
        <v>209</v>
      </c>
      <c r="I592" s="57">
        <v>25</v>
      </c>
      <c r="J592" s="57"/>
      <c r="K592" s="57"/>
      <c r="L592" s="57"/>
      <c r="M592" s="57"/>
      <c r="N592" s="57"/>
      <c r="O592" s="57">
        <v>25</v>
      </c>
      <c r="P592" s="57"/>
      <c r="Q592" s="58"/>
      <c r="R592" s="58"/>
      <c r="S592" s="58"/>
      <c r="T592" s="58"/>
      <c r="U592" s="58"/>
      <c r="V592" s="58"/>
      <c r="W592" s="58" t="s">
        <v>127</v>
      </c>
      <c r="X592" s="58" t="s">
        <v>109</v>
      </c>
      <c r="Y592" s="58" t="s">
        <v>128</v>
      </c>
      <c r="Z592" s="58" t="s">
        <v>128</v>
      </c>
      <c r="AA592" s="58" t="s">
        <v>128</v>
      </c>
      <c r="AB592" s="58" t="s">
        <v>128</v>
      </c>
      <c r="AC592" s="58">
        <v>194</v>
      </c>
      <c r="AD592" s="58">
        <v>260</v>
      </c>
      <c r="AE592" s="58">
        <v>260</v>
      </c>
      <c r="AF592" s="58" t="s">
        <v>2262</v>
      </c>
      <c r="AG592" s="58" t="s">
        <v>2263</v>
      </c>
      <c r="AH592" s="58" t="s">
        <v>2120</v>
      </c>
      <c r="AI592" s="58"/>
      <c r="AJ592" s="58"/>
      <c r="AK592" s="58"/>
      <c r="AL592" s="58"/>
      <c r="AM592" s="58"/>
      <c r="AN592" s="58"/>
      <c r="AO592" s="58" t="s">
        <v>128</v>
      </c>
    </row>
    <row r="593" s="44" customFormat="1" ht="101.25" customHeight="1" spans="1:41">
      <c r="A593" s="57" t="s">
        <v>2205</v>
      </c>
      <c r="B593" s="57" t="s">
        <v>2269</v>
      </c>
      <c r="C593" s="57" t="s">
        <v>2270</v>
      </c>
      <c r="D593" s="57" t="s">
        <v>403</v>
      </c>
      <c r="E593" s="57" t="s">
        <v>438</v>
      </c>
      <c r="F593" s="57" t="s">
        <v>126</v>
      </c>
      <c r="G593" s="57" t="s">
        <v>171</v>
      </c>
      <c r="H593" s="57" t="s">
        <v>439</v>
      </c>
      <c r="I593" s="57">
        <v>14</v>
      </c>
      <c r="J593" s="57"/>
      <c r="K593" s="57"/>
      <c r="L593" s="57"/>
      <c r="M593" s="57"/>
      <c r="N593" s="57"/>
      <c r="O593" s="57">
        <v>14</v>
      </c>
      <c r="P593" s="57"/>
      <c r="Q593" s="58"/>
      <c r="R593" s="58"/>
      <c r="S593" s="58"/>
      <c r="T593" s="58"/>
      <c r="U593" s="58"/>
      <c r="V593" s="58"/>
      <c r="W593" s="58" t="s">
        <v>127</v>
      </c>
      <c r="X593" s="58" t="s">
        <v>109</v>
      </c>
      <c r="Y593" s="58" t="s">
        <v>128</v>
      </c>
      <c r="Z593" s="58" t="s">
        <v>128</v>
      </c>
      <c r="AA593" s="58" t="s">
        <v>128</v>
      </c>
      <c r="AB593" s="58" t="s">
        <v>128</v>
      </c>
      <c r="AC593" s="58">
        <v>171</v>
      </c>
      <c r="AD593" s="58">
        <v>345</v>
      </c>
      <c r="AE593" s="58">
        <v>345</v>
      </c>
      <c r="AF593" s="58" t="s">
        <v>2262</v>
      </c>
      <c r="AG593" s="58" t="s">
        <v>2263</v>
      </c>
      <c r="AH593" s="58" t="s">
        <v>2120</v>
      </c>
      <c r="AI593" s="58"/>
      <c r="AJ593" s="58"/>
      <c r="AK593" s="58"/>
      <c r="AL593" s="58"/>
      <c r="AM593" s="58"/>
      <c r="AN593" s="58"/>
      <c r="AO593" s="58" t="s">
        <v>128</v>
      </c>
    </row>
    <row r="594" s="44" customFormat="1" ht="96" customHeight="1" spans="1:41">
      <c r="A594" s="57" t="s">
        <v>2205</v>
      </c>
      <c r="B594" s="57" t="s">
        <v>2271</v>
      </c>
      <c r="C594" s="57" t="s">
        <v>2272</v>
      </c>
      <c r="D594" s="57" t="s">
        <v>551</v>
      </c>
      <c r="E594" s="57" t="s">
        <v>558</v>
      </c>
      <c r="F594" s="57" t="s">
        <v>126</v>
      </c>
      <c r="G594" s="57" t="s">
        <v>171</v>
      </c>
      <c r="H594" s="57" t="s">
        <v>2273</v>
      </c>
      <c r="I594" s="57">
        <v>15</v>
      </c>
      <c r="J594" s="57"/>
      <c r="K594" s="57"/>
      <c r="L594" s="57"/>
      <c r="M594" s="57"/>
      <c r="N594" s="57"/>
      <c r="O594" s="57">
        <v>15</v>
      </c>
      <c r="P594" s="57"/>
      <c r="Q594" s="58"/>
      <c r="R594" s="58"/>
      <c r="S594" s="58"/>
      <c r="T594" s="58"/>
      <c r="U594" s="58"/>
      <c r="V594" s="58"/>
      <c r="W594" s="58" t="s">
        <v>127</v>
      </c>
      <c r="X594" s="58" t="s">
        <v>109</v>
      </c>
      <c r="Y594" s="58" t="s">
        <v>128</v>
      </c>
      <c r="Z594" s="58" t="s">
        <v>128</v>
      </c>
      <c r="AA594" s="58" t="s">
        <v>128</v>
      </c>
      <c r="AB594" s="58" t="s">
        <v>128</v>
      </c>
      <c r="AC594" s="58">
        <v>205</v>
      </c>
      <c r="AD594" s="58">
        <v>389</v>
      </c>
      <c r="AE594" s="58">
        <v>389</v>
      </c>
      <c r="AF594" s="58" t="s">
        <v>2262</v>
      </c>
      <c r="AG594" s="58" t="s">
        <v>2263</v>
      </c>
      <c r="AH594" s="58" t="s">
        <v>2120</v>
      </c>
      <c r="AI594" s="58"/>
      <c r="AJ594" s="58"/>
      <c r="AK594" s="58"/>
      <c r="AL594" s="58"/>
      <c r="AM594" s="58"/>
      <c r="AN594" s="58"/>
      <c r="AO594" s="58" t="s">
        <v>128</v>
      </c>
    </row>
    <row r="595" s="44" customFormat="1" ht="82.5" customHeight="1" spans="1:41">
      <c r="A595" s="57" t="s">
        <v>2205</v>
      </c>
      <c r="B595" s="57" t="s">
        <v>2274</v>
      </c>
      <c r="C595" s="57" t="s">
        <v>2275</v>
      </c>
      <c r="D595" s="57" t="s">
        <v>133</v>
      </c>
      <c r="E595" s="57" t="s">
        <v>362</v>
      </c>
      <c r="F595" s="57" t="s">
        <v>126</v>
      </c>
      <c r="G595" s="57" t="s">
        <v>171</v>
      </c>
      <c r="H595" s="57" t="s">
        <v>363</v>
      </c>
      <c r="I595" s="57">
        <v>15</v>
      </c>
      <c r="J595" s="57"/>
      <c r="K595" s="57"/>
      <c r="L595" s="57"/>
      <c r="M595" s="57"/>
      <c r="N595" s="57"/>
      <c r="O595" s="57">
        <v>15</v>
      </c>
      <c r="P595" s="57"/>
      <c r="Q595" s="58"/>
      <c r="R595" s="58"/>
      <c r="S595" s="58"/>
      <c r="T595" s="58"/>
      <c r="U595" s="58"/>
      <c r="V595" s="58"/>
      <c r="W595" s="58" t="s">
        <v>127</v>
      </c>
      <c r="X595" s="58" t="s">
        <v>109</v>
      </c>
      <c r="Y595" s="58" t="s">
        <v>128</v>
      </c>
      <c r="Z595" s="58" t="s">
        <v>128</v>
      </c>
      <c r="AA595" s="58" t="s">
        <v>128</v>
      </c>
      <c r="AB595" s="58" t="s">
        <v>128</v>
      </c>
      <c r="AC595" s="58">
        <v>147</v>
      </c>
      <c r="AD595" s="58">
        <v>360</v>
      </c>
      <c r="AE595" s="58">
        <v>360</v>
      </c>
      <c r="AF595" s="58" t="s">
        <v>2262</v>
      </c>
      <c r="AG595" s="58" t="s">
        <v>2263</v>
      </c>
      <c r="AH595" s="58" t="s">
        <v>2120</v>
      </c>
      <c r="AI595" s="58"/>
      <c r="AJ595" s="58"/>
      <c r="AK595" s="58"/>
      <c r="AL595" s="58"/>
      <c r="AM595" s="58"/>
      <c r="AN595" s="58"/>
      <c r="AO595" s="58" t="s">
        <v>128</v>
      </c>
    </row>
    <row r="596" s="44" customFormat="1" ht="90" customHeight="1" spans="1:41">
      <c r="A596" s="57" t="s">
        <v>2205</v>
      </c>
      <c r="B596" s="57" t="s">
        <v>2276</v>
      </c>
      <c r="C596" s="57" t="s">
        <v>2277</v>
      </c>
      <c r="D596" s="57" t="s">
        <v>461</v>
      </c>
      <c r="E596" s="57" t="s">
        <v>494</v>
      </c>
      <c r="F596" s="57" t="s">
        <v>126</v>
      </c>
      <c r="G596" s="57" t="s">
        <v>171</v>
      </c>
      <c r="H596" s="57" t="s">
        <v>495</v>
      </c>
      <c r="I596" s="57">
        <v>15</v>
      </c>
      <c r="J596" s="57"/>
      <c r="K596" s="57"/>
      <c r="L596" s="57"/>
      <c r="M596" s="57"/>
      <c r="N596" s="57"/>
      <c r="O596" s="57">
        <v>15</v>
      </c>
      <c r="P596" s="57"/>
      <c r="Q596" s="58"/>
      <c r="R596" s="58"/>
      <c r="S596" s="58"/>
      <c r="T596" s="58"/>
      <c r="U596" s="58"/>
      <c r="V596" s="58"/>
      <c r="W596" s="58" t="s">
        <v>127</v>
      </c>
      <c r="X596" s="58" t="s">
        <v>109</v>
      </c>
      <c r="Y596" s="58" t="s">
        <v>128</v>
      </c>
      <c r="Z596" s="58" t="s">
        <v>128</v>
      </c>
      <c r="AA596" s="58" t="s">
        <v>128</v>
      </c>
      <c r="AB596" s="58" t="s">
        <v>128</v>
      </c>
      <c r="AC596" s="58">
        <v>156</v>
      </c>
      <c r="AD596" s="58">
        <v>314</v>
      </c>
      <c r="AE596" s="58">
        <v>314</v>
      </c>
      <c r="AF596" s="58" t="s">
        <v>2262</v>
      </c>
      <c r="AG596" s="58" t="s">
        <v>2263</v>
      </c>
      <c r="AH596" s="58" t="s">
        <v>2120</v>
      </c>
      <c r="AI596" s="58"/>
      <c r="AJ596" s="58"/>
      <c r="AK596" s="58"/>
      <c r="AL596" s="58"/>
      <c r="AM596" s="58"/>
      <c r="AN596" s="58"/>
      <c r="AO596" s="58" t="s">
        <v>128</v>
      </c>
    </row>
    <row r="597" s="44" customFormat="1" ht="75" customHeight="1" spans="1:41">
      <c r="A597" s="57" t="s">
        <v>2205</v>
      </c>
      <c r="B597" s="57" t="s">
        <v>2278</v>
      </c>
      <c r="C597" s="57" t="s">
        <v>2279</v>
      </c>
      <c r="D597" s="57" t="s">
        <v>461</v>
      </c>
      <c r="E597" s="57" t="s">
        <v>473</v>
      </c>
      <c r="F597" s="57" t="s">
        <v>126</v>
      </c>
      <c r="G597" s="57" t="s">
        <v>171</v>
      </c>
      <c r="H597" s="57" t="s">
        <v>474</v>
      </c>
      <c r="I597" s="57">
        <v>15</v>
      </c>
      <c r="J597" s="57"/>
      <c r="K597" s="57"/>
      <c r="L597" s="57"/>
      <c r="M597" s="57"/>
      <c r="N597" s="57"/>
      <c r="O597" s="57">
        <v>15</v>
      </c>
      <c r="P597" s="57"/>
      <c r="Q597" s="58"/>
      <c r="R597" s="58"/>
      <c r="S597" s="58"/>
      <c r="T597" s="58"/>
      <c r="U597" s="58"/>
      <c r="V597" s="58"/>
      <c r="W597" s="58" t="s">
        <v>127</v>
      </c>
      <c r="X597" s="58" t="s">
        <v>109</v>
      </c>
      <c r="Y597" s="58" t="s">
        <v>128</v>
      </c>
      <c r="Z597" s="58" t="s">
        <v>128</v>
      </c>
      <c r="AA597" s="58" t="s">
        <v>128</v>
      </c>
      <c r="AB597" s="58" t="s">
        <v>128</v>
      </c>
      <c r="AC597" s="58">
        <v>233</v>
      </c>
      <c r="AD597" s="58">
        <v>800</v>
      </c>
      <c r="AE597" s="58">
        <v>800</v>
      </c>
      <c r="AF597" s="58" t="s">
        <v>2262</v>
      </c>
      <c r="AG597" s="58" t="s">
        <v>2263</v>
      </c>
      <c r="AH597" s="58" t="s">
        <v>2120</v>
      </c>
      <c r="AI597" s="58"/>
      <c r="AJ597" s="58"/>
      <c r="AK597" s="58"/>
      <c r="AL597" s="58"/>
      <c r="AM597" s="58"/>
      <c r="AN597" s="58"/>
      <c r="AO597" s="58" t="s">
        <v>128</v>
      </c>
    </row>
    <row r="598" s="44" customFormat="1" ht="86.25" customHeight="1" spans="1:41">
      <c r="A598" s="57" t="s">
        <v>2205</v>
      </c>
      <c r="B598" s="57" t="s">
        <v>2280</v>
      </c>
      <c r="C598" s="57" t="s">
        <v>2281</v>
      </c>
      <c r="D598" s="57" t="s">
        <v>403</v>
      </c>
      <c r="E598" s="57" t="s">
        <v>438</v>
      </c>
      <c r="F598" s="57" t="s">
        <v>126</v>
      </c>
      <c r="G598" s="57" t="s">
        <v>171</v>
      </c>
      <c r="H598" s="57" t="s">
        <v>439</v>
      </c>
      <c r="I598" s="57">
        <v>12</v>
      </c>
      <c r="J598" s="57"/>
      <c r="K598" s="57"/>
      <c r="L598" s="57"/>
      <c r="M598" s="57"/>
      <c r="N598" s="57"/>
      <c r="O598" s="57">
        <v>12</v>
      </c>
      <c r="P598" s="57"/>
      <c r="Q598" s="58"/>
      <c r="R598" s="58"/>
      <c r="S598" s="58"/>
      <c r="T598" s="58"/>
      <c r="U598" s="58"/>
      <c r="V598" s="58"/>
      <c r="W598" s="58" t="s">
        <v>127</v>
      </c>
      <c r="X598" s="58" t="s">
        <v>109</v>
      </c>
      <c r="Y598" s="58" t="s">
        <v>128</v>
      </c>
      <c r="Z598" s="58" t="s">
        <v>128</v>
      </c>
      <c r="AA598" s="58" t="s">
        <v>128</v>
      </c>
      <c r="AB598" s="58" t="s">
        <v>128</v>
      </c>
      <c r="AC598" s="58">
        <v>171</v>
      </c>
      <c r="AD598" s="58">
        <v>300</v>
      </c>
      <c r="AE598" s="58">
        <v>300</v>
      </c>
      <c r="AF598" s="58" t="s">
        <v>2262</v>
      </c>
      <c r="AG598" s="58" t="s">
        <v>2263</v>
      </c>
      <c r="AH598" s="58" t="s">
        <v>2140</v>
      </c>
      <c r="AI598" s="58"/>
      <c r="AJ598" s="58"/>
      <c r="AK598" s="58"/>
      <c r="AL598" s="58"/>
      <c r="AM598" s="58"/>
      <c r="AN598" s="58"/>
      <c r="AO598" s="58" t="s">
        <v>128</v>
      </c>
    </row>
    <row r="599" s="44" customFormat="1" ht="95" customHeight="1" spans="1:41">
      <c r="A599" s="57" t="s">
        <v>2205</v>
      </c>
      <c r="B599" s="57" t="s">
        <v>2282</v>
      </c>
      <c r="C599" s="57" t="s">
        <v>2283</v>
      </c>
      <c r="D599" s="57" t="s">
        <v>403</v>
      </c>
      <c r="E599" s="57" t="s">
        <v>223</v>
      </c>
      <c r="F599" s="57" t="s">
        <v>126</v>
      </c>
      <c r="G599" s="57" t="s">
        <v>171</v>
      </c>
      <c r="H599" s="57" t="s">
        <v>417</v>
      </c>
      <c r="I599" s="57">
        <v>13</v>
      </c>
      <c r="J599" s="57"/>
      <c r="K599" s="57"/>
      <c r="L599" s="57"/>
      <c r="M599" s="57"/>
      <c r="N599" s="57"/>
      <c r="O599" s="57">
        <v>13</v>
      </c>
      <c r="P599" s="57"/>
      <c r="Q599" s="58"/>
      <c r="R599" s="58"/>
      <c r="S599" s="58"/>
      <c r="T599" s="58"/>
      <c r="U599" s="58"/>
      <c r="V599" s="58"/>
      <c r="W599" s="58" t="s">
        <v>127</v>
      </c>
      <c r="X599" s="58" t="s">
        <v>109</v>
      </c>
      <c r="Y599" s="58" t="s">
        <v>128</v>
      </c>
      <c r="Z599" s="58" t="s">
        <v>128</v>
      </c>
      <c r="AA599" s="58" t="s">
        <v>128</v>
      </c>
      <c r="AB599" s="58" t="s">
        <v>128</v>
      </c>
      <c r="AC599" s="58">
        <v>153</v>
      </c>
      <c r="AD599" s="58">
        <v>300</v>
      </c>
      <c r="AE599" s="58">
        <v>300</v>
      </c>
      <c r="AF599" s="58" t="s">
        <v>2262</v>
      </c>
      <c r="AG599" s="58" t="s">
        <v>2263</v>
      </c>
      <c r="AH599" s="58" t="s">
        <v>2140</v>
      </c>
      <c r="AI599" s="58"/>
      <c r="AJ599" s="58"/>
      <c r="AK599" s="58"/>
      <c r="AL599" s="58"/>
      <c r="AM599" s="58"/>
      <c r="AN599" s="58"/>
      <c r="AO599" s="58" t="s">
        <v>128</v>
      </c>
    </row>
    <row r="600" s="44" customFormat="1" ht="95" customHeight="1" spans="1:41">
      <c r="A600" s="57" t="s">
        <v>2205</v>
      </c>
      <c r="B600" s="57" t="s">
        <v>2284</v>
      </c>
      <c r="C600" s="57" t="s">
        <v>2285</v>
      </c>
      <c r="D600" s="57" t="s">
        <v>551</v>
      </c>
      <c r="E600" s="57" t="s">
        <v>568</v>
      </c>
      <c r="F600" s="57" t="s">
        <v>126</v>
      </c>
      <c r="G600" s="57" t="s">
        <v>171</v>
      </c>
      <c r="H600" s="57" t="s">
        <v>828</v>
      </c>
      <c r="I600" s="57">
        <v>7</v>
      </c>
      <c r="J600" s="57"/>
      <c r="K600" s="57"/>
      <c r="L600" s="57"/>
      <c r="M600" s="57"/>
      <c r="N600" s="57"/>
      <c r="O600" s="57">
        <v>7</v>
      </c>
      <c r="P600" s="57"/>
      <c r="Q600" s="58"/>
      <c r="R600" s="58"/>
      <c r="S600" s="58"/>
      <c r="T600" s="58"/>
      <c r="U600" s="58"/>
      <c r="V600" s="58"/>
      <c r="W600" s="58" t="s">
        <v>127</v>
      </c>
      <c r="X600" s="58" t="s">
        <v>109</v>
      </c>
      <c r="Y600" s="58" t="s">
        <v>128</v>
      </c>
      <c r="Z600" s="58" t="s">
        <v>128</v>
      </c>
      <c r="AA600" s="58" t="s">
        <v>128</v>
      </c>
      <c r="AB600" s="58" t="s">
        <v>128</v>
      </c>
      <c r="AC600" s="58">
        <v>236</v>
      </c>
      <c r="AD600" s="58">
        <v>400</v>
      </c>
      <c r="AE600" s="58">
        <v>400</v>
      </c>
      <c r="AF600" s="58" t="s">
        <v>2262</v>
      </c>
      <c r="AG600" s="58" t="s">
        <v>2263</v>
      </c>
      <c r="AH600" s="58" t="s">
        <v>2140</v>
      </c>
      <c r="AI600" s="58"/>
      <c r="AJ600" s="58"/>
      <c r="AK600" s="58"/>
      <c r="AL600" s="58"/>
      <c r="AM600" s="58"/>
      <c r="AN600" s="58"/>
      <c r="AO600" s="58" t="s">
        <v>128</v>
      </c>
    </row>
    <row r="601" s="44" customFormat="1" ht="95" customHeight="1" spans="1:41">
      <c r="A601" s="57" t="s">
        <v>2205</v>
      </c>
      <c r="B601" s="57" t="s">
        <v>2286</v>
      </c>
      <c r="C601" s="57" t="s">
        <v>2287</v>
      </c>
      <c r="D601" s="57" t="s">
        <v>551</v>
      </c>
      <c r="E601" s="57" t="s">
        <v>612</v>
      </c>
      <c r="F601" s="57" t="s">
        <v>126</v>
      </c>
      <c r="G601" s="57" t="s">
        <v>171</v>
      </c>
      <c r="H601" s="57" t="s">
        <v>2288</v>
      </c>
      <c r="I601" s="57">
        <v>5</v>
      </c>
      <c r="J601" s="57"/>
      <c r="K601" s="57"/>
      <c r="L601" s="57"/>
      <c r="M601" s="57"/>
      <c r="N601" s="57"/>
      <c r="O601" s="57">
        <v>5</v>
      </c>
      <c r="P601" s="57"/>
      <c r="Q601" s="58"/>
      <c r="R601" s="58"/>
      <c r="S601" s="58"/>
      <c r="T601" s="58"/>
      <c r="U601" s="58"/>
      <c r="V601" s="58"/>
      <c r="W601" s="58" t="s">
        <v>127</v>
      </c>
      <c r="X601" s="58" t="s">
        <v>109</v>
      </c>
      <c r="Y601" s="58" t="s">
        <v>128</v>
      </c>
      <c r="Z601" s="58" t="s">
        <v>128</v>
      </c>
      <c r="AA601" s="58" t="s">
        <v>128</v>
      </c>
      <c r="AB601" s="58" t="s">
        <v>128</v>
      </c>
      <c r="AC601" s="58">
        <v>232</v>
      </c>
      <c r="AD601" s="58">
        <v>300</v>
      </c>
      <c r="AE601" s="58">
        <v>300</v>
      </c>
      <c r="AF601" s="58" t="s">
        <v>2262</v>
      </c>
      <c r="AG601" s="58" t="s">
        <v>2263</v>
      </c>
      <c r="AH601" s="58" t="s">
        <v>2140</v>
      </c>
      <c r="AI601" s="58"/>
      <c r="AJ601" s="58"/>
      <c r="AK601" s="58"/>
      <c r="AL601" s="58"/>
      <c r="AM601" s="58"/>
      <c r="AN601" s="58"/>
      <c r="AO601" s="58" t="s">
        <v>128</v>
      </c>
    </row>
    <row r="602" s="44" customFormat="1" ht="95" customHeight="1" spans="1:41">
      <c r="A602" s="57" t="s">
        <v>2205</v>
      </c>
      <c r="B602" s="57" t="s">
        <v>2289</v>
      </c>
      <c r="C602" s="57" t="s">
        <v>2290</v>
      </c>
      <c r="D602" s="57" t="s">
        <v>551</v>
      </c>
      <c r="E602" s="57" t="s">
        <v>580</v>
      </c>
      <c r="F602" s="57" t="s">
        <v>126</v>
      </c>
      <c r="G602" s="57" t="s">
        <v>171</v>
      </c>
      <c r="H602" s="57" t="s">
        <v>2291</v>
      </c>
      <c r="I602" s="57">
        <v>20</v>
      </c>
      <c r="J602" s="57"/>
      <c r="K602" s="57"/>
      <c r="L602" s="57"/>
      <c r="M602" s="57"/>
      <c r="N602" s="57"/>
      <c r="O602" s="57">
        <v>20</v>
      </c>
      <c r="P602" s="57"/>
      <c r="Q602" s="58"/>
      <c r="R602" s="58"/>
      <c r="S602" s="58"/>
      <c r="T602" s="58"/>
      <c r="U602" s="58"/>
      <c r="V602" s="58"/>
      <c r="W602" s="58" t="s">
        <v>127</v>
      </c>
      <c r="X602" s="58" t="s">
        <v>109</v>
      </c>
      <c r="Y602" s="58" t="s">
        <v>128</v>
      </c>
      <c r="Z602" s="58" t="s">
        <v>128</v>
      </c>
      <c r="AA602" s="58" t="s">
        <v>128</v>
      </c>
      <c r="AB602" s="58" t="s">
        <v>128</v>
      </c>
      <c r="AC602" s="58">
        <v>241</v>
      </c>
      <c r="AD602" s="58">
        <v>260</v>
      </c>
      <c r="AE602" s="58">
        <v>260</v>
      </c>
      <c r="AF602" s="58" t="s">
        <v>2292</v>
      </c>
      <c r="AG602" s="58" t="s">
        <v>2293</v>
      </c>
      <c r="AH602" s="58" t="s">
        <v>2120</v>
      </c>
      <c r="AI602" s="58"/>
      <c r="AJ602" s="58"/>
      <c r="AK602" s="58"/>
      <c r="AL602" s="58"/>
      <c r="AM602" s="58"/>
      <c r="AN602" s="58"/>
      <c r="AO602" s="58" t="s">
        <v>128</v>
      </c>
    </row>
    <row r="603" s="44" customFormat="1" ht="95" customHeight="1" spans="1:41">
      <c r="A603" s="57" t="s">
        <v>2205</v>
      </c>
      <c r="B603" s="57" t="s">
        <v>2294</v>
      </c>
      <c r="C603" s="57" t="s">
        <v>2295</v>
      </c>
      <c r="D603" s="57" t="s">
        <v>551</v>
      </c>
      <c r="E603" s="57" t="s">
        <v>590</v>
      </c>
      <c r="F603" s="57" t="s">
        <v>126</v>
      </c>
      <c r="G603" s="57" t="s">
        <v>171</v>
      </c>
      <c r="H603" s="57" t="s">
        <v>821</v>
      </c>
      <c r="I603" s="57">
        <v>15</v>
      </c>
      <c r="J603" s="57"/>
      <c r="K603" s="57"/>
      <c r="L603" s="57"/>
      <c r="M603" s="57"/>
      <c r="N603" s="57"/>
      <c r="O603" s="57">
        <v>15</v>
      </c>
      <c r="P603" s="57"/>
      <c r="Q603" s="58"/>
      <c r="R603" s="58"/>
      <c r="S603" s="58"/>
      <c r="T603" s="58"/>
      <c r="U603" s="58"/>
      <c r="V603" s="58"/>
      <c r="W603" s="58" t="s">
        <v>127</v>
      </c>
      <c r="X603" s="58" t="s">
        <v>109</v>
      </c>
      <c r="Y603" s="58" t="s">
        <v>128</v>
      </c>
      <c r="Z603" s="58" t="s">
        <v>128</v>
      </c>
      <c r="AA603" s="58" t="s">
        <v>128</v>
      </c>
      <c r="AB603" s="58" t="s">
        <v>128</v>
      </c>
      <c r="AC603" s="58">
        <v>191</v>
      </c>
      <c r="AD603" s="58">
        <v>272</v>
      </c>
      <c r="AE603" s="58">
        <v>272</v>
      </c>
      <c r="AF603" s="58" t="s">
        <v>2296</v>
      </c>
      <c r="AG603" s="58" t="s">
        <v>2297</v>
      </c>
      <c r="AH603" s="58" t="s">
        <v>2120</v>
      </c>
      <c r="AI603" s="58"/>
      <c r="AJ603" s="58"/>
      <c r="AK603" s="58"/>
      <c r="AL603" s="58"/>
      <c r="AM603" s="58"/>
      <c r="AN603" s="58"/>
      <c r="AO603" s="58" t="s">
        <v>128</v>
      </c>
    </row>
    <row r="604" s="44" customFormat="1" ht="95" customHeight="1" spans="1:41">
      <c r="A604" s="57" t="s">
        <v>2205</v>
      </c>
      <c r="B604" s="57" t="s">
        <v>2298</v>
      </c>
      <c r="C604" s="57" t="s">
        <v>2299</v>
      </c>
      <c r="D604" s="57" t="s">
        <v>461</v>
      </c>
      <c r="E604" s="57" t="s">
        <v>787</v>
      </c>
      <c r="F604" s="57" t="s">
        <v>126</v>
      </c>
      <c r="G604" s="57" t="s">
        <v>171</v>
      </c>
      <c r="H604" s="57" t="s">
        <v>788</v>
      </c>
      <c r="I604" s="57">
        <v>20</v>
      </c>
      <c r="J604" s="57"/>
      <c r="K604" s="57"/>
      <c r="L604" s="57"/>
      <c r="M604" s="57"/>
      <c r="N604" s="57"/>
      <c r="O604" s="57">
        <v>20</v>
      </c>
      <c r="P604" s="57"/>
      <c r="Q604" s="58"/>
      <c r="R604" s="58"/>
      <c r="S604" s="58"/>
      <c r="T604" s="58"/>
      <c r="U604" s="58"/>
      <c r="V604" s="58"/>
      <c r="W604" s="58" t="s">
        <v>127</v>
      </c>
      <c r="X604" s="58" t="s">
        <v>109</v>
      </c>
      <c r="Y604" s="58" t="s">
        <v>128</v>
      </c>
      <c r="Z604" s="58" t="s">
        <v>128</v>
      </c>
      <c r="AA604" s="58" t="s">
        <v>128</v>
      </c>
      <c r="AB604" s="58" t="s">
        <v>128</v>
      </c>
      <c r="AC604" s="58">
        <v>164</v>
      </c>
      <c r="AD604" s="58">
        <v>406</v>
      </c>
      <c r="AE604" s="58">
        <v>406</v>
      </c>
      <c r="AF604" s="58" t="s">
        <v>2296</v>
      </c>
      <c r="AG604" s="58" t="s">
        <v>2300</v>
      </c>
      <c r="AH604" s="58" t="s">
        <v>2120</v>
      </c>
      <c r="AI604" s="58"/>
      <c r="AJ604" s="58"/>
      <c r="AK604" s="58"/>
      <c r="AL604" s="58"/>
      <c r="AM604" s="58"/>
      <c r="AN604" s="58"/>
      <c r="AO604" s="58" t="s">
        <v>128</v>
      </c>
    </row>
    <row r="605" s="44" customFormat="1" ht="95" customHeight="1" spans="1:41">
      <c r="A605" s="57" t="s">
        <v>2205</v>
      </c>
      <c r="B605" s="57" t="s">
        <v>2301</v>
      </c>
      <c r="C605" s="57" t="s">
        <v>2302</v>
      </c>
      <c r="D605" s="57" t="s">
        <v>461</v>
      </c>
      <c r="E605" s="57" t="s">
        <v>473</v>
      </c>
      <c r="F605" s="57" t="s">
        <v>126</v>
      </c>
      <c r="G605" s="57" t="s">
        <v>171</v>
      </c>
      <c r="H605" s="57" t="s">
        <v>474</v>
      </c>
      <c r="I605" s="57">
        <v>15</v>
      </c>
      <c r="J605" s="57"/>
      <c r="K605" s="57"/>
      <c r="L605" s="57"/>
      <c r="M605" s="57"/>
      <c r="N605" s="57"/>
      <c r="O605" s="57">
        <v>15</v>
      </c>
      <c r="P605" s="57"/>
      <c r="Q605" s="58"/>
      <c r="R605" s="58"/>
      <c r="S605" s="58"/>
      <c r="T605" s="58"/>
      <c r="U605" s="58"/>
      <c r="V605" s="58"/>
      <c r="W605" s="58" t="s">
        <v>127</v>
      </c>
      <c r="X605" s="58" t="s">
        <v>109</v>
      </c>
      <c r="Y605" s="58" t="s">
        <v>128</v>
      </c>
      <c r="Z605" s="58" t="s">
        <v>128</v>
      </c>
      <c r="AA605" s="58" t="s">
        <v>128</v>
      </c>
      <c r="AB605" s="58" t="s">
        <v>128</v>
      </c>
      <c r="AC605" s="58">
        <v>233</v>
      </c>
      <c r="AD605" s="58">
        <v>406</v>
      </c>
      <c r="AE605" s="58">
        <v>406</v>
      </c>
      <c r="AF605" s="58" t="s">
        <v>2296</v>
      </c>
      <c r="AG605" s="58" t="s">
        <v>2300</v>
      </c>
      <c r="AH605" s="58" t="s">
        <v>2303</v>
      </c>
      <c r="AI605" s="58"/>
      <c r="AJ605" s="58"/>
      <c r="AK605" s="58"/>
      <c r="AL605" s="58"/>
      <c r="AM605" s="58"/>
      <c r="AN605" s="58"/>
      <c r="AO605" s="58" t="s">
        <v>128</v>
      </c>
    </row>
    <row r="606" s="44" customFormat="1" ht="95" customHeight="1" spans="1:41">
      <c r="A606" s="57" t="s">
        <v>2205</v>
      </c>
      <c r="B606" s="57" t="s">
        <v>2304</v>
      </c>
      <c r="C606" s="57" t="s">
        <v>2305</v>
      </c>
      <c r="D606" s="57" t="s">
        <v>158</v>
      </c>
      <c r="E606" s="57" t="s">
        <v>1899</v>
      </c>
      <c r="F606" s="57" t="s">
        <v>126</v>
      </c>
      <c r="G606" s="57" t="s">
        <v>171</v>
      </c>
      <c r="H606" s="57" t="s">
        <v>2148</v>
      </c>
      <c r="I606" s="57">
        <v>10</v>
      </c>
      <c r="J606" s="57"/>
      <c r="K606" s="57"/>
      <c r="L606" s="57"/>
      <c r="M606" s="57"/>
      <c r="N606" s="57"/>
      <c r="O606" s="57">
        <v>10</v>
      </c>
      <c r="P606" s="57"/>
      <c r="Q606" s="58"/>
      <c r="R606" s="58"/>
      <c r="S606" s="58"/>
      <c r="T606" s="58"/>
      <c r="U606" s="58"/>
      <c r="V606" s="58"/>
      <c r="W606" s="58" t="s">
        <v>127</v>
      </c>
      <c r="X606" s="58" t="s">
        <v>109</v>
      </c>
      <c r="Y606" s="58" t="s">
        <v>128</v>
      </c>
      <c r="Z606" s="58" t="s">
        <v>128</v>
      </c>
      <c r="AA606" s="58" t="s">
        <v>128</v>
      </c>
      <c r="AB606" s="58" t="s">
        <v>128</v>
      </c>
      <c r="AC606" s="58">
        <v>140</v>
      </c>
      <c r="AD606" s="58">
        <v>406</v>
      </c>
      <c r="AE606" s="58">
        <v>406</v>
      </c>
      <c r="AF606" s="58" t="s">
        <v>2296</v>
      </c>
      <c r="AG606" s="58" t="s">
        <v>2300</v>
      </c>
      <c r="AH606" s="58" t="s">
        <v>2303</v>
      </c>
      <c r="AI606" s="58"/>
      <c r="AJ606" s="58"/>
      <c r="AK606" s="58"/>
      <c r="AL606" s="58"/>
      <c r="AM606" s="58"/>
      <c r="AN606" s="58"/>
      <c r="AO606" s="58" t="s">
        <v>128</v>
      </c>
    </row>
    <row r="607" s="44" customFormat="1" ht="95" customHeight="1" spans="1:41">
      <c r="A607" s="57" t="s">
        <v>2205</v>
      </c>
      <c r="B607" s="57" t="s">
        <v>2306</v>
      </c>
      <c r="C607" s="57" t="s">
        <v>2307</v>
      </c>
      <c r="D607" s="57" t="s">
        <v>461</v>
      </c>
      <c r="E607" s="57" t="s">
        <v>473</v>
      </c>
      <c r="F607" s="57" t="s">
        <v>126</v>
      </c>
      <c r="G607" s="57" t="s">
        <v>171</v>
      </c>
      <c r="H607" s="57" t="s">
        <v>474</v>
      </c>
      <c r="I607" s="57">
        <v>10</v>
      </c>
      <c r="J607" s="57"/>
      <c r="K607" s="57"/>
      <c r="L607" s="57"/>
      <c r="M607" s="57"/>
      <c r="N607" s="57"/>
      <c r="O607" s="57">
        <v>10</v>
      </c>
      <c r="P607" s="57"/>
      <c r="Q607" s="58"/>
      <c r="R607" s="58"/>
      <c r="S607" s="58"/>
      <c r="T607" s="58"/>
      <c r="U607" s="58"/>
      <c r="V607" s="58"/>
      <c r="W607" s="58" t="s">
        <v>127</v>
      </c>
      <c r="X607" s="58" t="s">
        <v>109</v>
      </c>
      <c r="Y607" s="58" t="s">
        <v>128</v>
      </c>
      <c r="Z607" s="58" t="s">
        <v>128</v>
      </c>
      <c r="AA607" s="58" t="s">
        <v>128</v>
      </c>
      <c r="AB607" s="58" t="s">
        <v>128</v>
      </c>
      <c r="AC607" s="58">
        <v>233</v>
      </c>
      <c r="AD607" s="58">
        <v>406</v>
      </c>
      <c r="AE607" s="58">
        <v>406</v>
      </c>
      <c r="AF607" s="58" t="s">
        <v>2296</v>
      </c>
      <c r="AG607" s="58" t="s">
        <v>2300</v>
      </c>
      <c r="AH607" s="58" t="s">
        <v>2136</v>
      </c>
      <c r="AI607" s="58"/>
      <c r="AJ607" s="58"/>
      <c r="AK607" s="58"/>
      <c r="AL607" s="58"/>
      <c r="AM607" s="58"/>
      <c r="AN607" s="58"/>
      <c r="AO607" s="58" t="s">
        <v>128</v>
      </c>
    </row>
    <row r="608" s="44" customFormat="1" ht="95" customHeight="1" spans="1:41">
      <c r="A608" s="57" t="s">
        <v>2205</v>
      </c>
      <c r="B608" s="57" t="s">
        <v>2308</v>
      </c>
      <c r="C608" s="57" t="s">
        <v>2309</v>
      </c>
      <c r="D608" s="57" t="s">
        <v>461</v>
      </c>
      <c r="E608" s="57" t="s">
        <v>504</v>
      </c>
      <c r="F608" s="57" t="s">
        <v>126</v>
      </c>
      <c r="G608" s="57" t="s">
        <v>171</v>
      </c>
      <c r="H608" s="57" t="s">
        <v>2152</v>
      </c>
      <c r="I608" s="57">
        <v>15</v>
      </c>
      <c r="J608" s="57"/>
      <c r="K608" s="57"/>
      <c r="L608" s="57"/>
      <c r="M608" s="57"/>
      <c r="N608" s="57"/>
      <c r="O608" s="57">
        <v>15</v>
      </c>
      <c r="P608" s="57"/>
      <c r="Q608" s="58"/>
      <c r="R608" s="58"/>
      <c r="S608" s="58"/>
      <c r="T608" s="58"/>
      <c r="U608" s="58"/>
      <c r="V608" s="58"/>
      <c r="W608" s="58" t="s">
        <v>127</v>
      </c>
      <c r="X608" s="58" t="s">
        <v>109</v>
      </c>
      <c r="Y608" s="58" t="s">
        <v>128</v>
      </c>
      <c r="Z608" s="58" t="s">
        <v>128</v>
      </c>
      <c r="AA608" s="58" t="s">
        <v>128</v>
      </c>
      <c r="AB608" s="58" t="s">
        <v>128</v>
      </c>
      <c r="AC608" s="58">
        <v>236</v>
      </c>
      <c r="AD608" s="58">
        <v>406</v>
      </c>
      <c r="AE608" s="58">
        <v>406</v>
      </c>
      <c r="AF608" s="58" t="s">
        <v>2296</v>
      </c>
      <c r="AG608" s="58" t="s">
        <v>2300</v>
      </c>
      <c r="AH608" s="58" t="s">
        <v>2140</v>
      </c>
      <c r="AI608" s="58"/>
      <c r="AJ608" s="58"/>
      <c r="AK608" s="58"/>
      <c r="AL608" s="58"/>
      <c r="AM608" s="58"/>
      <c r="AN608" s="58"/>
      <c r="AO608" s="58" t="s">
        <v>128</v>
      </c>
    </row>
    <row r="609" s="44" customFormat="1" ht="95" customHeight="1" spans="1:41">
      <c r="A609" s="57" t="s">
        <v>2205</v>
      </c>
      <c r="B609" s="57" t="s">
        <v>2310</v>
      </c>
      <c r="C609" s="57" t="s">
        <v>2311</v>
      </c>
      <c r="D609" s="57" t="s">
        <v>142</v>
      </c>
      <c r="E609" s="57" t="s">
        <v>153</v>
      </c>
      <c r="F609" s="57" t="s">
        <v>126</v>
      </c>
      <c r="G609" s="57" t="s">
        <v>171</v>
      </c>
      <c r="H609" s="57" t="s">
        <v>2312</v>
      </c>
      <c r="I609" s="57">
        <v>15</v>
      </c>
      <c r="J609" s="57"/>
      <c r="K609" s="57"/>
      <c r="L609" s="57"/>
      <c r="M609" s="57"/>
      <c r="N609" s="57"/>
      <c r="O609" s="57">
        <v>15</v>
      </c>
      <c r="P609" s="57"/>
      <c r="Q609" s="58"/>
      <c r="R609" s="58"/>
      <c r="S609" s="58"/>
      <c r="T609" s="58"/>
      <c r="U609" s="58"/>
      <c r="V609" s="58"/>
      <c r="W609" s="58" t="s">
        <v>127</v>
      </c>
      <c r="X609" s="58" t="s">
        <v>109</v>
      </c>
      <c r="Y609" s="58" t="s">
        <v>128</v>
      </c>
      <c r="Z609" s="58" t="s">
        <v>128</v>
      </c>
      <c r="AA609" s="58" t="s">
        <v>128</v>
      </c>
      <c r="AB609" s="58" t="s">
        <v>128</v>
      </c>
      <c r="AC609" s="58">
        <v>125</v>
      </c>
      <c r="AD609" s="58">
        <v>406</v>
      </c>
      <c r="AE609" s="58">
        <v>406</v>
      </c>
      <c r="AF609" s="58" t="s">
        <v>2296</v>
      </c>
      <c r="AG609" s="58" t="s">
        <v>2300</v>
      </c>
      <c r="AH609" s="58" t="s">
        <v>2140</v>
      </c>
      <c r="AI609" s="58"/>
      <c r="AJ609" s="58"/>
      <c r="AK609" s="58"/>
      <c r="AL609" s="58"/>
      <c r="AM609" s="58"/>
      <c r="AN609" s="58"/>
      <c r="AO609" s="58" t="s">
        <v>128</v>
      </c>
    </row>
    <row r="610" s="44" customFormat="1" ht="86.25" customHeight="1" spans="1:41">
      <c r="A610" s="57" t="s">
        <v>2205</v>
      </c>
      <c r="B610" s="57" t="s">
        <v>2313</v>
      </c>
      <c r="C610" s="57" t="s">
        <v>2314</v>
      </c>
      <c r="D610" s="57" t="s">
        <v>461</v>
      </c>
      <c r="E610" s="57" t="s">
        <v>473</v>
      </c>
      <c r="F610" s="57" t="s">
        <v>126</v>
      </c>
      <c r="G610" s="57" t="s">
        <v>171</v>
      </c>
      <c r="H610" s="57" t="s">
        <v>474</v>
      </c>
      <c r="I610" s="57">
        <v>15</v>
      </c>
      <c r="J610" s="57"/>
      <c r="K610" s="57"/>
      <c r="L610" s="57"/>
      <c r="M610" s="57"/>
      <c r="N610" s="57"/>
      <c r="O610" s="57">
        <v>15</v>
      </c>
      <c r="P610" s="57"/>
      <c r="Q610" s="58"/>
      <c r="R610" s="58"/>
      <c r="S610" s="58"/>
      <c r="T610" s="58"/>
      <c r="U610" s="58"/>
      <c r="V610" s="58"/>
      <c r="W610" s="58" t="s">
        <v>127</v>
      </c>
      <c r="X610" s="58" t="s">
        <v>109</v>
      </c>
      <c r="Y610" s="58" t="s">
        <v>128</v>
      </c>
      <c r="Z610" s="58" t="s">
        <v>128</v>
      </c>
      <c r="AA610" s="58" t="s">
        <v>128</v>
      </c>
      <c r="AB610" s="58" t="s">
        <v>128</v>
      </c>
      <c r="AC610" s="58">
        <v>233</v>
      </c>
      <c r="AD610" s="58">
        <v>406</v>
      </c>
      <c r="AE610" s="58">
        <v>406</v>
      </c>
      <c r="AF610" s="58" t="s">
        <v>2296</v>
      </c>
      <c r="AG610" s="58" t="s">
        <v>2300</v>
      </c>
      <c r="AH610" s="58" t="s">
        <v>2315</v>
      </c>
      <c r="AI610" s="58"/>
      <c r="AJ610" s="58"/>
      <c r="AK610" s="58"/>
      <c r="AL610" s="58"/>
      <c r="AM610" s="58"/>
      <c r="AN610" s="58"/>
      <c r="AO610" s="58" t="s">
        <v>128</v>
      </c>
    </row>
    <row r="611" s="44" customFormat="1" ht="86.25" customHeight="1" spans="1:41">
      <c r="A611" s="57" t="s">
        <v>2205</v>
      </c>
      <c r="B611" s="57" t="s">
        <v>2316</v>
      </c>
      <c r="C611" s="57" t="s">
        <v>2317</v>
      </c>
      <c r="D611" s="57" t="s">
        <v>133</v>
      </c>
      <c r="E611" s="57" t="s">
        <v>362</v>
      </c>
      <c r="F611" s="57" t="s">
        <v>126</v>
      </c>
      <c r="G611" s="57" t="s">
        <v>171</v>
      </c>
      <c r="H611" s="57" t="s">
        <v>363</v>
      </c>
      <c r="I611" s="57">
        <v>15</v>
      </c>
      <c r="J611" s="57"/>
      <c r="K611" s="57"/>
      <c r="L611" s="57"/>
      <c r="M611" s="57"/>
      <c r="N611" s="57"/>
      <c r="O611" s="57">
        <v>15</v>
      </c>
      <c r="P611" s="57"/>
      <c r="Q611" s="58"/>
      <c r="R611" s="58"/>
      <c r="S611" s="58"/>
      <c r="T611" s="58"/>
      <c r="U611" s="58"/>
      <c r="V611" s="58"/>
      <c r="W611" s="58" t="s">
        <v>127</v>
      </c>
      <c r="X611" s="58" t="s">
        <v>109</v>
      </c>
      <c r="Y611" s="58" t="s">
        <v>128</v>
      </c>
      <c r="Z611" s="58" t="s">
        <v>128</v>
      </c>
      <c r="AA611" s="58" t="s">
        <v>128</v>
      </c>
      <c r="AB611" s="58" t="s">
        <v>128</v>
      </c>
      <c r="AC611" s="58">
        <v>147</v>
      </c>
      <c r="AD611" s="58">
        <v>300</v>
      </c>
      <c r="AE611" s="58">
        <v>300</v>
      </c>
      <c r="AF611" s="58" t="s">
        <v>2318</v>
      </c>
      <c r="AG611" s="58" t="s">
        <v>2319</v>
      </c>
      <c r="AH611" s="58" t="s">
        <v>2303</v>
      </c>
      <c r="AI611" s="58"/>
      <c r="AJ611" s="58"/>
      <c r="AK611" s="58"/>
      <c r="AL611" s="58"/>
      <c r="AM611" s="58"/>
      <c r="AN611" s="58"/>
      <c r="AO611" s="58" t="s">
        <v>128</v>
      </c>
    </row>
    <row r="612" s="44" customFormat="1" ht="86.25" customHeight="1" spans="1:41">
      <c r="A612" s="57" t="s">
        <v>2205</v>
      </c>
      <c r="B612" s="57" t="s">
        <v>2320</v>
      </c>
      <c r="C612" s="57" t="s">
        <v>2321</v>
      </c>
      <c r="D612" s="57" t="s">
        <v>551</v>
      </c>
      <c r="E612" s="57" t="s">
        <v>558</v>
      </c>
      <c r="F612" s="57" t="s">
        <v>126</v>
      </c>
      <c r="G612" s="57" t="s">
        <v>171</v>
      </c>
      <c r="H612" s="57" t="s">
        <v>2273</v>
      </c>
      <c r="I612" s="57">
        <v>15</v>
      </c>
      <c r="J612" s="57"/>
      <c r="K612" s="57"/>
      <c r="L612" s="57"/>
      <c r="M612" s="57"/>
      <c r="N612" s="57"/>
      <c r="O612" s="57">
        <v>15</v>
      </c>
      <c r="P612" s="57"/>
      <c r="Q612" s="58"/>
      <c r="R612" s="58"/>
      <c r="S612" s="58"/>
      <c r="T612" s="58"/>
      <c r="U612" s="58"/>
      <c r="V612" s="58"/>
      <c r="W612" s="58" t="s">
        <v>127</v>
      </c>
      <c r="X612" s="58" t="s">
        <v>109</v>
      </c>
      <c r="Y612" s="58" t="s">
        <v>128</v>
      </c>
      <c r="Z612" s="58" t="s">
        <v>128</v>
      </c>
      <c r="AA612" s="58" t="s">
        <v>128</v>
      </c>
      <c r="AB612" s="58" t="s">
        <v>128</v>
      </c>
      <c r="AC612" s="58">
        <v>205</v>
      </c>
      <c r="AD612" s="58">
        <v>300</v>
      </c>
      <c r="AE612" s="58">
        <v>300</v>
      </c>
      <c r="AF612" s="58" t="s">
        <v>2318</v>
      </c>
      <c r="AG612" s="58" t="s">
        <v>2319</v>
      </c>
      <c r="AH612" s="58" t="s">
        <v>2315</v>
      </c>
      <c r="AI612" s="58"/>
      <c r="AJ612" s="58"/>
      <c r="AK612" s="58"/>
      <c r="AL612" s="58"/>
      <c r="AM612" s="58"/>
      <c r="AN612" s="58"/>
      <c r="AO612" s="58" t="s">
        <v>128</v>
      </c>
    </row>
    <row r="613" s="44" customFormat="1" ht="86.25" customHeight="1" spans="1:41">
      <c r="A613" s="57" t="s">
        <v>2205</v>
      </c>
      <c r="B613" s="57" t="s">
        <v>2322</v>
      </c>
      <c r="C613" s="57" t="s">
        <v>2323</v>
      </c>
      <c r="D613" s="57" t="s">
        <v>158</v>
      </c>
      <c r="E613" s="57" t="s">
        <v>537</v>
      </c>
      <c r="F613" s="57" t="s">
        <v>126</v>
      </c>
      <c r="G613" s="57" t="s">
        <v>171</v>
      </c>
      <c r="H613" s="57" t="s">
        <v>2212</v>
      </c>
      <c r="I613" s="57">
        <v>12</v>
      </c>
      <c r="J613" s="57"/>
      <c r="K613" s="57"/>
      <c r="L613" s="57"/>
      <c r="M613" s="57"/>
      <c r="N613" s="57"/>
      <c r="O613" s="57">
        <v>12</v>
      </c>
      <c r="P613" s="57"/>
      <c r="Q613" s="58"/>
      <c r="R613" s="58"/>
      <c r="S613" s="58"/>
      <c r="T613" s="58"/>
      <c r="U613" s="58"/>
      <c r="V613" s="58"/>
      <c r="W613" s="58" t="s">
        <v>127</v>
      </c>
      <c r="X613" s="58" t="s">
        <v>109</v>
      </c>
      <c r="Y613" s="58" t="s">
        <v>128</v>
      </c>
      <c r="Z613" s="58" t="s">
        <v>128</v>
      </c>
      <c r="AA613" s="58" t="s">
        <v>128</v>
      </c>
      <c r="AB613" s="58" t="s">
        <v>128</v>
      </c>
      <c r="AC613" s="58">
        <v>191</v>
      </c>
      <c r="AD613" s="58">
        <v>450</v>
      </c>
      <c r="AE613" s="58">
        <v>450</v>
      </c>
      <c r="AF613" s="58" t="s">
        <v>2318</v>
      </c>
      <c r="AG613" s="58" t="s">
        <v>2319</v>
      </c>
      <c r="AH613" s="58" t="s">
        <v>2315</v>
      </c>
      <c r="AI613" s="58"/>
      <c r="AJ613" s="58"/>
      <c r="AK613" s="58"/>
      <c r="AL613" s="58"/>
      <c r="AM613" s="58"/>
      <c r="AN613" s="58"/>
      <c r="AO613" s="58" t="s">
        <v>128</v>
      </c>
    </row>
    <row r="614" s="44" customFormat="1" ht="86.25" customHeight="1" spans="1:41">
      <c r="A614" s="57" t="s">
        <v>2205</v>
      </c>
      <c r="B614" s="57" t="s">
        <v>2324</v>
      </c>
      <c r="C614" s="57" t="s">
        <v>2325</v>
      </c>
      <c r="D614" s="57" t="s">
        <v>142</v>
      </c>
      <c r="E614" s="57" t="s">
        <v>868</v>
      </c>
      <c r="F614" s="57" t="s">
        <v>126</v>
      </c>
      <c r="G614" s="57" t="s">
        <v>171</v>
      </c>
      <c r="H614" s="57" t="s">
        <v>897</v>
      </c>
      <c r="I614" s="57">
        <v>15</v>
      </c>
      <c r="J614" s="57"/>
      <c r="K614" s="57"/>
      <c r="L614" s="57"/>
      <c r="M614" s="57"/>
      <c r="N614" s="57"/>
      <c r="O614" s="57">
        <v>15</v>
      </c>
      <c r="P614" s="57"/>
      <c r="Q614" s="58"/>
      <c r="R614" s="58"/>
      <c r="S614" s="58"/>
      <c r="T614" s="58"/>
      <c r="U614" s="58"/>
      <c r="V614" s="58"/>
      <c r="W614" s="58" t="s">
        <v>127</v>
      </c>
      <c r="X614" s="58" t="s">
        <v>109</v>
      </c>
      <c r="Y614" s="58" t="s">
        <v>128</v>
      </c>
      <c r="Z614" s="58" t="s">
        <v>128</v>
      </c>
      <c r="AA614" s="58" t="s">
        <v>128</v>
      </c>
      <c r="AB614" s="58" t="s">
        <v>128</v>
      </c>
      <c r="AC614" s="58">
        <v>187</v>
      </c>
      <c r="AD614" s="58">
        <v>300</v>
      </c>
      <c r="AE614" s="58">
        <v>300</v>
      </c>
      <c r="AF614" s="58" t="s">
        <v>2318</v>
      </c>
      <c r="AG614" s="58" t="s">
        <v>2319</v>
      </c>
      <c r="AH614" s="58" t="s">
        <v>2315</v>
      </c>
      <c r="AI614" s="58"/>
      <c r="AJ614" s="58"/>
      <c r="AK614" s="58"/>
      <c r="AL614" s="58"/>
      <c r="AM614" s="58"/>
      <c r="AN614" s="58"/>
      <c r="AO614" s="58" t="s">
        <v>128</v>
      </c>
    </row>
    <row r="615" s="44" customFormat="1" ht="86.25" customHeight="1" spans="1:41">
      <c r="A615" s="57" t="s">
        <v>2205</v>
      </c>
      <c r="B615" s="57" t="s">
        <v>2326</v>
      </c>
      <c r="C615" s="57" t="s">
        <v>2327</v>
      </c>
      <c r="D615" s="57" t="s">
        <v>293</v>
      </c>
      <c r="E615" s="57" t="s">
        <v>325</v>
      </c>
      <c r="F615" s="57" t="s">
        <v>126</v>
      </c>
      <c r="G615" s="57" t="s">
        <v>171</v>
      </c>
      <c r="H615" s="57" t="s">
        <v>326</v>
      </c>
      <c r="I615" s="57">
        <v>13</v>
      </c>
      <c r="J615" s="57"/>
      <c r="K615" s="57"/>
      <c r="L615" s="57"/>
      <c r="M615" s="57"/>
      <c r="N615" s="57"/>
      <c r="O615" s="57">
        <v>13</v>
      </c>
      <c r="P615" s="57"/>
      <c r="Q615" s="58"/>
      <c r="R615" s="58"/>
      <c r="S615" s="58"/>
      <c r="T615" s="58"/>
      <c r="U615" s="58"/>
      <c r="V615" s="58"/>
      <c r="W615" s="58" t="s">
        <v>127</v>
      </c>
      <c r="X615" s="58" t="s">
        <v>109</v>
      </c>
      <c r="Y615" s="58" t="s">
        <v>128</v>
      </c>
      <c r="Z615" s="58" t="s">
        <v>128</v>
      </c>
      <c r="AA615" s="58" t="s">
        <v>128</v>
      </c>
      <c r="AB615" s="58" t="s">
        <v>128</v>
      </c>
      <c r="AC615" s="58">
        <v>197</v>
      </c>
      <c r="AD615" s="58">
        <v>300</v>
      </c>
      <c r="AE615" s="58">
        <v>300</v>
      </c>
      <c r="AF615" s="58" t="s">
        <v>2296</v>
      </c>
      <c r="AG615" s="58" t="s">
        <v>2328</v>
      </c>
      <c r="AH615" s="58" t="s">
        <v>2303</v>
      </c>
      <c r="AI615" s="58"/>
      <c r="AJ615" s="58"/>
      <c r="AK615" s="58"/>
      <c r="AL615" s="58"/>
      <c r="AM615" s="58"/>
      <c r="AN615" s="58"/>
      <c r="AO615" s="58" t="s">
        <v>128</v>
      </c>
    </row>
    <row r="616" s="48" customFormat="1" ht="222.95" customHeight="1" spans="1:41">
      <c r="A616" s="143" t="s">
        <v>2329</v>
      </c>
      <c r="B616" s="142" t="s">
        <v>2330</v>
      </c>
      <c r="C616" s="204" t="s">
        <v>2331</v>
      </c>
      <c r="D616" s="142" t="s">
        <v>2332</v>
      </c>
      <c r="E616" s="142" t="s">
        <v>2333</v>
      </c>
      <c r="F616" s="142" t="s">
        <v>126</v>
      </c>
      <c r="G616" s="142" t="s">
        <v>2334</v>
      </c>
      <c r="H616" s="142" t="s">
        <v>2335</v>
      </c>
      <c r="I616" s="142">
        <v>1463</v>
      </c>
      <c r="J616" s="142">
        <v>0</v>
      </c>
      <c r="K616" s="142">
        <v>0</v>
      </c>
      <c r="L616" s="142">
        <v>0</v>
      </c>
      <c r="M616" s="142">
        <v>0</v>
      </c>
      <c r="N616" s="142">
        <v>0</v>
      </c>
      <c r="O616" s="142">
        <v>293</v>
      </c>
      <c r="P616" s="142">
        <v>0</v>
      </c>
      <c r="Q616" s="142">
        <v>0</v>
      </c>
      <c r="R616" s="142">
        <v>0</v>
      </c>
      <c r="S616" s="142">
        <v>0</v>
      </c>
      <c r="T616" s="142">
        <v>0</v>
      </c>
      <c r="U616" s="142">
        <v>1170</v>
      </c>
      <c r="V616" s="142">
        <v>0</v>
      </c>
      <c r="W616" s="142" t="s">
        <v>127</v>
      </c>
      <c r="X616" s="142" t="s">
        <v>109</v>
      </c>
      <c r="Y616" s="142" t="s">
        <v>109</v>
      </c>
      <c r="Z616" s="142" t="s">
        <v>128</v>
      </c>
      <c r="AA616" s="142" t="s">
        <v>128</v>
      </c>
      <c r="AB616" s="142" t="s">
        <v>128</v>
      </c>
      <c r="AC616" s="142">
        <v>1525</v>
      </c>
      <c r="AD616" s="142">
        <v>4867</v>
      </c>
      <c r="AE616" s="142">
        <v>9380</v>
      </c>
      <c r="AF616" s="142" t="s">
        <v>2336</v>
      </c>
      <c r="AG616" s="142" t="s">
        <v>2337</v>
      </c>
      <c r="AH616" s="142" t="s">
        <v>2338</v>
      </c>
      <c r="AO616" s="142" t="s">
        <v>128</v>
      </c>
    </row>
    <row r="617" s="4" customFormat="1" ht="245" customHeight="1" spans="1:41">
      <c r="A617" s="57" t="s">
        <v>2091</v>
      </c>
      <c r="B617" s="203" t="s">
        <v>2339</v>
      </c>
      <c r="C617" s="203" t="s">
        <v>2340</v>
      </c>
      <c r="D617" s="58" t="s">
        <v>2341</v>
      </c>
      <c r="E617" s="58" t="s">
        <v>2342</v>
      </c>
      <c r="F617" s="58" t="s">
        <v>126</v>
      </c>
      <c r="G617" s="58" t="s">
        <v>2094</v>
      </c>
      <c r="H617" s="58" t="s">
        <v>2095</v>
      </c>
      <c r="I617" s="201">
        <v>86</v>
      </c>
      <c r="J617" s="69">
        <v>86</v>
      </c>
      <c r="K617" s="201">
        <v>70</v>
      </c>
      <c r="L617" s="201">
        <v>16</v>
      </c>
      <c r="M617" s="69"/>
      <c r="N617" s="69"/>
      <c r="O617" s="69"/>
      <c r="P617" s="69"/>
      <c r="Q617" s="69"/>
      <c r="R617" s="69"/>
      <c r="S617" s="69"/>
      <c r="T617" s="69"/>
      <c r="U617" s="69"/>
      <c r="V617" s="69"/>
      <c r="W617" s="69" t="s">
        <v>127</v>
      </c>
      <c r="X617" s="69" t="s">
        <v>109</v>
      </c>
      <c r="Y617" s="69" t="s">
        <v>109</v>
      </c>
      <c r="Z617" s="69" t="s">
        <v>128</v>
      </c>
      <c r="AA617" s="69" t="s">
        <v>128</v>
      </c>
      <c r="AB617" s="69" t="s">
        <v>128</v>
      </c>
      <c r="AC617" s="69">
        <v>18</v>
      </c>
      <c r="AD617" s="69">
        <v>48</v>
      </c>
      <c r="AE617" s="69">
        <v>154</v>
      </c>
      <c r="AF617" s="58" t="s">
        <v>2103</v>
      </c>
      <c r="AG617" s="207" t="s">
        <v>2343</v>
      </c>
      <c r="AH617" s="58"/>
      <c r="AI617" s="58" t="s">
        <v>128</v>
      </c>
      <c r="AJ617" s="58" t="s">
        <v>135</v>
      </c>
      <c r="AK617" s="68"/>
      <c r="AL617" s="68"/>
      <c r="AM617" s="68"/>
      <c r="AN617" s="68"/>
      <c r="AO617" s="68"/>
    </row>
    <row r="618" s="4" customFormat="1" ht="133" customHeight="1" spans="1:41">
      <c r="A618" s="57" t="s">
        <v>2091</v>
      </c>
      <c r="B618" s="203" t="s">
        <v>2344</v>
      </c>
      <c r="C618" s="203" t="s">
        <v>2345</v>
      </c>
      <c r="D618" s="58" t="s">
        <v>133</v>
      </c>
      <c r="E618" s="58" t="s">
        <v>134</v>
      </c>
      <c r="F618" s="58" t="s">
        <v>126</v>
      </c>
      <c r="G618" s="58" t="s">
        <v>2094</v>
      </c>
      <c r="H618" s="58" t="s">
        <v>2095</v>
      </c>
      <c r="I618" s="201">
        <v>42</v>
      </c>
      <c r="J618" s="69">
        <v>42</v>
      </c>
      <c r="K618" s="69"/>
      <c r="L618" s="201">
        <v>42</v>
      </c>
      <c r="M618" s="69"/>
      <c r="N618" s="69"/>
      <c r="O618" s="69"/>
      <c r="P618" s="69"/>
      <c r="Q618" s="69"/>
      <c r="R618" s="69"/>
      <c r="S618" s="69"/>
      <c r="T618" s="69"/>
      <c r="U618" s="69"/>
      <c r="V618" s="69"/>
      <c r="W618" s="69" t="s">
        <v>127</v>
      </c>
      <c r="X618" s="69" t="s">
        <v>109</v>
      </c>
      <c r="Y618" s="69" t="s">
        <v>109</v>
      </c>
      <c r="Z618" s="69" t="s">
        <v>128</v>
      </c>
      <c r="AA618" s="69" t="s">
        <v>128</v>
      </c>
      <c r="AB618" s="69" t="s">
        <v>128</v>
      </c>
      <c r="AC618" s="69">
        <v>6</v>
      </c>
      <c r="AD618" s="69">
        <v>25</v>
      </c>
      <c r="AE618" s="69">
        <v>114</v>
      </c>
      <c r="AF618" s="58" t="s">
        <v>2103</v>
      </c>
      <c r="AG618" s="207" t="s">
        <v>2346</v>
      </c>
      <c r="AH618" s="58"/>
      <c r="AI618" s="58" t="s">
        <v>128</v>
      </c>
      <c r="AJ618" s="58" t="s">
        <v>135</v>
      </c>
      <c r="AK618" s="68"/>
      <c r="AL618" s="68"/>
      <c r="AM618" s="68"/>
      <c r="AN618" s="68"/>
      <c r="AO618" s="68"/>
    </row>
    <row r="619" s="4" customFormat="1" ht="124" customHeight="1" spans="1:41">
      <c r="A619" s="57" t="s">
        <v>2091</v>
      </c>
      <c r="B619" s="203" t="s">
        <v>2347</v>
      </c>
      <c r="C619" s="203" t="s">
        <v>2348</v>
      </c>
      <c r="D619" s="58" t="s">
        <v>133</v>
      </c>
      <c r="E619" s="58" t="s">
        <v>380</v>
      </c>
      <c r="F619" s="58" t="s">
        <v>126</v>
      </c>
      <c r="G619" s="58" t="s">
        <v>2094</v>
      </c>
      <c r="H619" s="58" t="s">
        <v>2095</v>
      </c>
      <c r="I619" s="201">
        <v>96</v>
      </c>
      <c r="J619" s="69">
        <v>96</v>
      </c>
      <c r="K619" s="69"/>
      <c r="L619" s="201">
        <v>96</v>
      </c>
      <c r="M619" s="69"/>
      <c r="N619" s="69"/>
      <c r="O619" s="69"/>
      <c r="P619" s="69"/>
      <c r="Q619" s="69"/>
      <c r="R619" s="69"/>
      <c r="S619" s="69"/>
      <c r="T619" s="69"/>
      <c r="U619" s="69"/>
      <c r="V619" s="69"/>
      <c r="W619" s="69" t="s">
        <v>127</v>
      </c>
      <c r="X619" s="69" t="s">
        <v>109</v>
      </c>
      <c r="Y619" s="69" t="s">
        <v>109</v>
      </c>
      <c r="Z619" s="69" t="s">
        <v>128</v>
      </c>
      <c r="AA619" s="69" t="s">
        <v>128</v>
      </c>
      <c r="AB619" s="69" t="s">
        <v>128</v>
      </c>
      <c r="AC619" s="69">
        <v>62</v>
      </c>
      <c r="AD619" s="69">
        <v>218</v>
      </c>
      <c r="AE619" s="69">
        <v>610</v>
      </c>
      <c r="AF619" s="58" t="s">
        <v>2103</v>
      </c>
      <c r="AG619" s="207" t="s">
        <v>2349</v>
      </c>
      <c r="AH619" s="58"/>
      <c r="AI619" s="58" t="s">
        <v>128</v>
      </c>
      <c r="AJ619" s="58" t="s">
        <v>135</v>
      </c>
      <c r="AK619" s="68"/>
      <c r="AL619" s="68"/>
      <c r="AM619" s="68"/>
      <c r="AN619" s="68"/>
      <c r="AO619" s="68"/>
    </row>
    <row r="620" s="4" customFormat="1" ht="144" customHeight="1" spans="1:41">
      <c r="A620" s="57" t="s">
        <v>2091</v>
      </c>
      <c r="B620" s="203" t="s">
        <v>2350</v>
      </c>
      <c r="C620" s="203" t="s">
        <v>2351</v>
      </c>
      <c r="D620" s="58" t="s">
        <v>403</v>
      </c>
      <c r="E620" s="58" t="s">
        <v>223</v>
      </c>
      <c r="F620" s="58" t="s">
        <v>126</v>
      </c>
      <c r="G620" s="58" t="s">
        <v>2094</v>
      </c>
      <c r="H620" s="58" t="s">
        <v>2095</v>
      </c>
      <c r="I620" s="201">
        <v>21</v>
      </c>
      <c r="J620" s="69">
        <v>21</v>
      </c>
      <c r="K620" s="69"/>
      <c r="L620" s="201">
        <v>21</v>
      </c>
      <c r="M620" s="69"/>
      <c r="N620" s="69"/>
      <c r="O620" s="69"/>
      <c r="P620" s="69"/>
      <c r="Q620" s="69"/>
      <c r="R620" s="69"/>
      <c r="S620" s="69"/>
      <c r="T620" s="69"/>
      <c r="U620" s="69"/>
      <c r="V620" s="69"/>
      <c r="W620" s="69" t="s">
        <v>127</v>
      </c>
      <c r="X620" s="69" t="s">
        <v>109</v>
      </c>
      <c r="Y620" s="69" t="s">
        <v>109</v>
      </c>
      <c r="Z620" s="69" t="s">
        <v>128</v>
      </c>
      <c r="AA620" s="69" t="s">
        <v>128</v>
      </c>
      <c r="AB620" s="69" t="s">
        <v>128</v>
      </c>
      <c r="AC620" s="69">
        <v>11</v>
      </c>
      <c r="AD620" s="69">
        <v>34</v>
      </c>
      <c r="AE620" s="69">
        <v>330</v>
      </c>
      <c r="AF620" s="58" t="s">
        <v>2103</v>
      </c>
      <c r="AG620" s="207" t="s">
        <v>2352</v>
      </c>
      <c r="AH620" s="58"/>
      <c r="AI620" s="58" t="s">
        <v>128</v>
      </c>
      <c r="AJ620" s="58" t="s">
        <v>135</v>
      </c>
      <c r="AK620" s="68"/>
      <c r="AL620" s="68"/>
      <c r="AM620" s="68"/>
      <c r="AN620" s="68"/>
      <c r="AO620" s="68"/>
    </row>
    <row r="621" s="4" customFormat="1" ht="76" customHeight="1" spans="1:41">
      <c r="A621" s="57" t="s">
        <v>2091</v>
      </c>
      <c r="B621" s="203" t="s">
        <v>2353</v>
      </c>
      <c r="C621" s="59" t="s">
        <v>2354</v>
      </c>
      <c r="D621" s="58" t="s">
        <v>182</v>
      </c>
      <c r="E621" s="58" t="s">
        <v>190</v>
      </c>
      <c r="F621" s="58" t="s">
        <v>126</v>
      </c>
      <c r="G621" s="58" t="s">
        <v>2094</v>
      </c>
      <c r="H621" s="58" t="s">
        <v>2095</v>
      </c>
      <c r="I621" s="69">
        <v>10</v>
      </c>
      <c r="J621" s="69">
        <v>10</v>
      </c>
      <c r="K621" s="69">
        <v>10</v>
      </c>
      <c r="L621" s="69"/>
      <c r="M621" s="69"/>
      <c r="N621" s="69"/>
      <c r="O621" s="69"/>
      <c r="P621" s="69"/>
      <c r="Q621" s="69"/>
      <c r="R621" s="69"/>
      <c r="S621" s="69"/>
      <c r="T621" s="69"/>
      <c r="U621" s="69"/>
      <c r="V621" s="69"/>
      <c r="W621" s="69" t="s">
        <v>127</v>
      </c>
      <c r="X621" s="69" t="s">
        <v>109</v>
      </c>
      <c r="Y621" s="69" t="s">
        <v>109</v>
      </c>
      <c r="Z621" s="69" t="s">
        <v>128</v>
      </c>
      <c r="AA621" s="69" t="s">
        <v>128</v>
      </c>
      <c r="AB621" s="69" t="s">
        <v>128</v>
      </c>
      <c r="AC621" s="69">
        <v>10</v>
      </c>
      <c r="AD621" s="69">
        <v>31</v>
      </c>
      <c r="AE621" s="69">
        <v>148</v>
      </c>
      <c r="AF621" s="58" t="s">
        <v>2355</v>
      </c>
      <c r="AG621" s="100" t="s">
        <v>2356</v>
      </c>
      <c r="AH621" s="58"/>
      <c r="AI621" s="58" t="s">
        <v>128</v>
      </c>
      <c r="AJ621" s="58" t="s">
        <v>135</v>
      </c>
      <c r="AK621" s="68"/>
      <c r="AL621" s="68"/>
      <c r="AM621" s="68"/>
      <c r="AN621" s="68"/>
      <c r="AO621" s="68"/>
    </row>
    <row r="622" s="4" customFormat="1" ht="334" customHeight="1" spans="1:41">
      <c r="A622" s="57" t="s">
        <v>2091</v>
      </c>
      <c r="B622" s="203" t="s">
        <v>2357</v>
      </c>
      <c r="C622" s="59" t="s">
        <v>2358</v>
      </c>
      <c r="D622" s="58" t="s">
        <v>403</v>
      </c>
      <c r="E622" s="58" t="s">
        <v>2074</v>
      </c>
      <c r="F622" s="58" t="s">
        <v>126</v>
      </c>
      <c r="G622" s="58" t="s">
        <v>2094</v>
      </c>
      <c r="H622" s="58" t="s">
        <v>2095</v>
      </c>
      <c r="I622" s="69">
        <v>260</v>
      </c>
      <c r="J622" s="69"/>
      <c r="K622" s="69"/>
      <c r="L622" s="69"/>
      <c r="M622" s="69"/>
      <c r="N622" s="69"/>
      <c r="O622" s="69"/>
      <c r="P622" s="69"/>
      <c r="Q622" s="69"/>
      <c r="R622" s="69"/>
      <c r="S622" s="69">
        <v>260</v>
      </c>
      <c r="T622" s="69"/>
      <c r="U622" s="69"/>
      <c r="V622" s="69"/>
      <c r="W622" s="69" t="s">
        <v>127</v>
      </c>
      <c r="X622" s="69" t="s">
        <v>109</v>
      </c>
      <c r="Y622" s="69" t="s">
        <v>109</v>
      </c>
      <c r="Z622" s="69" t="s">
        <v>128</v>
      </c>
      <c r="AA622" s="69" t="s">
        <v>128</v>
      </c>
      <c r="AB622" s="69" t="s">
        <v>128</v>
      </c>
      <c r="AC622" s="69">
        <v>30</v>
      </c>
      <c r="AD622" s="69">
        <v>92</v>
      </c>
      <c r="AE622" s="69">
        <v>108</v>
      </c>
      <c r="AF622" s="58" t="s">
        <v>2103</v>
      </c>
      <c r="AG622" s="207" t="s">
        <v>2359</v>
      </c>
      <c r="AH622" s="58"/>
      <c r="AI622" s="58" t="s">
        <v>128</v>
      </c>
      <c r="AJ622" s="58" t="s">
        <v>135</v>
      </c>
      <c r="AK622" s="68"/>
      <c r="AL622" s="68"/>
      <c r="AM622" s="68"/>
      <c r="AN622" s="68"/>
      <c r="AO622" s="68"/>
    </row>
    <row r="623" s="4" customFormat="1" ht="136" customHeight="1" spans="1:41">
      <c r="A623" s="57" t="s">
        <v>2091</v>
      </c>
      <c r="B623" s="203" t="s">
        <v>2360</v>
      </c>
      <c r="C623" s="203" t="s">
        <v>2361</v>
      </c>
      <c r="D623" s="58" t="s">
        <v>461</v>
      </c>
      <c r="E623" s="58" t="s">
        <v>473</v>
      </c>
      <c r="F623" s="58" t="s">
        <v>126</v>
      </c>
      <c r="G623" s="58" t="s">
        <v>2094</v>
      </c>
      <c r="H623" s="58" t="s">
        <v>2095</v>
      </c>
      <c r="I623" s="201">
        <v>530</v>
      </c>
      <c r="J623" s="69"/>
      <c r="K623" s="69"/>
      <c r="L623" s="201"/>
      <c r="M623" s="69"/>
      <c r="N623" s="69"/>
      <c r="O623" s="69">
        <v>530</v>
      </c>
      <c r="P623" s="69"/>
      <c r="Q623" s="69"/>
      <c r="R623" s="69"/>
      <c r="S623" s="69"/>
      <c r="T623" s="69"/>
      <c r="U623" s="69"/>
      <c r="V623" s="69"/>
      <c r="W623" s="69" t="s">
        <v>127</v>
      </c>
      <c r="X623" s="69" t="s">
        <v>109</v>
      </c>
      <c r="Y623" s="69" t="s">
        <v>109</v>
      </c>
      <c r="Z623" s="69" t="s">
        <v>128</v>
      </c>
      <c r="AA623" s="69" t="s">
        <v>128</v>
      </c>
      <c r="AB623" s="69" t="s">
        <v>128</v>
      </c>
      <c r="AC623" s="69">
        <v>20</v>
      </c>
      <c r="AD623" s="69">
        <v>82</v>
      </c>
      <c r="AE623" s="69">
        <v>1100</v>
      </c>
      <c r="AF623" s="58" t="s">
        <v>2355</v>
      </c>
      <c r="AG623" s="100" t="s">
        <v>2362</v>
      </c>
      <c r="AH623" s="58"/>
      <c r="AI623" s="58" t="s">
        <v>128</v>
      </c>
      <c r="AJ623" s="58" t="s">
        <v>135</v>
      </c>
      <c r="AK623" s="68"/>
      <c r="AL623" s="68"/>
      <c r="AM623" s="68"/>
      <c r="AN623" s="68"/>
      <c r="AO623" s="68"/>
    </row>
    <row r="624" s="3" customFormat="1" ht="87" customHeight="1" spans="1:41">
      <c r="A624" s="57"/>
      <c r="B624" s="205" t="s">
        <v>2363</v>
      </c>
      <c r="C624" s="205" t="s">
        <v>2364</v>
      </c>
      <c r="D624" s="205" t="s">
        <v>158</v>
      </c>
      <c r="E624" s="205" t="s">
        <v>1092</v>
      </c>
      <c r="F624" s="205" t="s">
        <v>126</v>
      </c>
      <c r="G624" s="205" t="s">
        <v>2365</v>
      </c>
      <c r="H624" s="205" t="s">
        <v>1445</v>
      </c>
      <c r="I624" s="205">
        <v>30</v>
      </c>
      <c r="J624" s="205">
        <v>30</v>
      </c>
      <c r="K624" s="205">
        <v>30</v>
      </c>
      <c r="L624" s="205"/>
      <c r="M624" s="205"/>
      <c r="N624" s="205"/>
      <c r="O624" s="205"/>
      <c r="P624" s="205"/>
      <c r="Q624" s="205"/>
      <c r="R624" s="205"/>
      <c r="S624" s="205"/>
      <c r="T624" s="205"/>
      <c r="U624" s="205"/>
      <c r="V624" s="205"/>
      <c r="W624" s="205" t="s">
        <v>127</v>
      </c>
      <c r="X624" s="205" t="s">
        <v>109</v>
      </c>
      <c r="Y624" s="205" t="s">
        <v>128</v>
      </c>
      <c r="Z624" s="205" t="s">
        <v>128</v>
      </c>
      <c r="AA624" s="205" t="s">
        <v>128</v>
      </c>
      <c r="AB624" s="205" t="s">
        <v>128</v>
      </c>
      <c r="AC624" s="205">
        <v>7</v>
      </c>
      <c r="AD624" s="205">
        <v>17</v>
      </c>
      <c r="AE624" s="205">
        <v>140</v>
      </c>
      <c r="AF624" s="205" t="s">
        <v>1731</v>
      </c>
      <c r="AG624" s="205" t="s">
        <v>2366</v>
      </c>
      <c r="AH624" s="142" t="s">
        <v>2367</v>
      </c>
      <c r="AI624" s="31"/>
      <c r="AJ624" s="31"/>
      <c r="AK624" s="31"/>
      <c r="AL624" s="31"/>
      <c r="AM624" s="31"/>
      <c r="AN624" s="31"/>
      <c r="AO624" s="142" t="s">
        <v>109</v>
      </c>
    </row>
    <row r="625" s="3" customFormat="1" ht="31" customHeight="1" spans="1:41">
      <c r="A625" s="56" t="s">
        <v>73</v>
      </c>
      <c r="B625" s="56"/>
      <c r="C625" s="56"/>
      <c r="D625" s="56"/>
      <c r="E625" s="56"/>
      <c r="F625" s="56"/>
      <c r="G625" s="56"/>
      <c r="H625" s="56"/>
      <c r="I625" s="56">
        <f>I626+I635+I636+I637</f>
        <v>1460.36</v>
      </c>
      <c r="J625" s="56">
        <f t="shared" ref="J625:V625" si="42">J626+J635+J636+J637</f>
        <v>0</v>
      </c>
      <c r="K625" s="56">
        <f>K626+K635+K636+K637</f>
        <v>0</v>
      </c>
      <c r="L625" s="56">
        <f>L626+L635+L636+L637</f>
        <v>0</v>
      </c>
      <c r="M625" s="56">
        <f>M626+M635+M636+M637</f>
        <v>0</v>
      </c>
      <c r="N625" s="56">
        <f>N626+N635+N636+N637</f>
        <v>0</v>
      </c>
      <c r="O625" s="56">
        <f>O626+O635+O636+O637</f>
        <v>1388</v>
      </c>
      <c r="P625" s="56">
        <f>P626+P635+P636+P637</f>
        <v>0</v>
      </c>
      <c r="Q625" s="56">
        <f>Q626+Q635+Q636+Q637</f>
        <v>0</v>
      </c>
      <c r="R625" s="56">
        <f>R626+R635+R636+R637</f>
        <v>0</v>
      </c>
      <c r="S625" s="56">
        <f>S626+S635+S636+S637</f>
        <v>72.36</v>
      </c>
      <c r="T625" s="56">
        <f>T626+T635+T636+T637</f>
        <v>0</v>
      </c>
      <c r="U625" s="56">
        <f>U626+U635+U636+U637</f>
        <v>0</v>
      </c>
      <c r="V625" s="56">
        <f>V626+V635+V636+V637</f>
        <v>0</v>
      </c>
      <c r="W625" s="56"/>
      <c r="X625" s="56"/>
      <c r="Y625" s="56"/>
      <c r="Z625" s="56"/>
      <c r="AA625" s="56"/>
      <c r="AB625" s="56"/>
      <c r="AC625" s="56"/>
      <c r="AD625" s="56"/>
      <c r="AE625" s="56"/>
      <c r="AF625" s="56"/>
      <c r="AG625" s="56"/>
      <c r="AH625" s="56"/>
      <c r="AI625" s="56"/>
      <c r="AJ625" s="56"/>
      <c r="AK625" s="56"/>
      <c r="AL625" s="56"/>
      <c r="AM625" s="56"/>
      <c r="AN625" s="56"/>
      <c r="AO625" s="56"/>
    </row>
    <row r="626" s="49" customFormat="1" ht="58" customHeight="1" spans="1:41">
      <c r="A626" s="57" t="s">
        <v>74</v>
      </c>
      <c r="B626" s="58" t="s">
        <v>110</v>
      </c>
      <c r="C626" s="58"/>
      <c r="D626" s="58"/>
      <c r="E626" s="58"/>
      <c r="F626" s="58"/>
      <c r="G626" s="58"/>
      <c r="H626" s="58"/>
      <c r="I626" s="58">
        <f>SUM(I627:I634)</f>
        <v>1386.36</v>
      </c>
      <c r="J626" s="58">
        <f t="shared" ref="J626:V626" si="43">SUM(J627:J634)</f>
        <v>0</v>
      </c>
      <c r="K626" s="58">
        <f>SUM(K627:K634)</f>
        <v>0</v>
      </c>
      <c r="L626" s="58">
        <f>SUM(L627:L634)</f>
        <v>0</v>
      </c>
      <c r="M626" s="58">
        <f>SUM(M627:M634)</f>
        <v>0</v>
      </c>
      <c r="N626" s="58">
        <f>SUM(N627:N634)</f>
        <v>0</v>
      </c>
      <c r="O626" s="58">
        <f>SUM(O627:O634)</f>
        <v>1314</v>
      </c>
      <c r="P626" s="58">
        <f>SUM(P627:P634)</f>
        <v>0</v>
      </c>
      <c r="Q626" s="58">
        <f>SUM(Q627:Q634)</f>
        <v>0</v>
      </c>
      <c r="R626" s="58">
        <f>SUM(R627:R634)</f>
        <v>0</v>
      </c>
      <c r="S626" s="58">
        <f>SUM(S627:S634)</f>
        <v>72.36</v>
      </c>
      <c r="T626" s="58">
        <f>SUM(T627:T634)</f>
        <v>0</v>
      </c>
      <c r="U626" s="58">
        <f>SUM(U627:U634)</f>
        <v>0</v>
      </c>
      <c r="V626" s="58">
        <f>SUM(V627:V634)</f>
        <v>0</v>
      </c>
      <c r="W626" s="58" t="s">
        <v>127</v>
      </c>
      <c r="X626" s="58" t="s">
        <v>109</v>
      </c>
      <c r="Y626" s="58" t="s">
        <v>109</v>
      </c>
      <c r="Z626" s="58" t="s">
        <v>128</v>
      </c>
      <c r="AA626" s="58" t="s">
        <v>128</v>
      </c>
      <c r="AB626" s="58" t="s">
        <v>128</v>
      </c>
      <c r="AC626" s="58">
        <f t="shared" ref="AC626:AE626" si="44">SUM(AC627:AC634)</f>
        <v>2462</v>
      </c>
      <c r="AD626" s="58">
        <f>SUM(AD627:AD634)</f>
        <v>7658</v>
      </c>
      <c r="AE626" s="58">
        <f>SUM(AE627:AE634)</f>
        <v>22948</v>
      </c>
      <c r="AF626" s="58" t="s">
        <v>2368</v>
      </c>
      <c r="AG626" s="58" t="s">
        <v>127</v>
      </c>
      <c r="AH626" s="58"/>
      <c r="AI626" s="58"/>
      <c r="AJ626" s="58"/>
      <c r="AK626" s="58"/>
      <c r="AL626" s="58"/>
      <c r="AM626" s="58"/>
      <c r="AN626" s="58"/>
      <c r="AO626" s="58" t="s">
        <v>128</v>
      </c>
    </row>
    <row r="627" s="49" customFormat="1" ht="37.9" customHeight="1" spans="1:41">
      <c r="A627" s="57"/>
      <c r="B627" s="58" t="s">
        <v>2369</v>
      </c>
      <c r="C627" s="58" t="s">
        <v>2370</v>
      </c>
      <c r="D627" s="58" t="s">
        <v>2341</v>
      </c>
      <c r="E627" s="58" t="s">
        <v>2371</v>
      </c>
      <c r="F627" s="58" t="s">
        <v>126</v>
      </c>
      <c r="G627" s="58" t="s">
        <v>1513</v>
      </c>
      <c r="H627" s="58" t="s">
        <v>2372</v>
      </c>
      <c r="I627" s="58">
        <v>115</v>
      </c>
      <c r="J627" s="58"/>
      <c r="K627" s="58"/>
      <c r="L627" s="58"/>
      <c r="M627" s="58"/>
      <c r="N627" s="58"/>
      <c r="O627" s="58">
        <v>115</v>
      </c>
      <c r="P627" s="58"/>
      <c r="Q627" s="58"/>
      <c r="R627" s="58"/>
      <c r="S627" s="58"/>
      <c r="T627" s="58"/>
      <c r="U627" s="58"/>
      <c r="V627" s="58"/>
      <c r="W627" s="58" t="s">
        <v>127</v>
      </c>
      <c r="X627" s="58" t="s">
        <v>109</v>
      </c>
      <c r="Y627" s="58" t="s">
        <v>109</v>
      </c>
      <c r="Z627" s="58" t="s">
        <v>128</v>
      </c>
      <c r="AA627" s="58" t="s">
        <v>128</v>
      </c>
      <c r="AB627" s="58" t="s">
        <v>128</v>
      </c>
      <c r="AC627" s="58">
        <v>243</v>
      </c>
      <c r="AD627" s="58">
        <v>851</v>
      </c>
      <c r="AE627" s="58">
        <v>2441</v>
      </c>
      <c r="AF627" s="58" t="s">
        <v>2368</v>
      </c>
      <c r="AG627" s="58" t="s">
        <v>127</v>
      </c>
      <c r="AH627" s="58"/>
      <c r="AI627" s="58"/>
      <c r="AJ627" s="58"/>
      <c r="AK627" s="58"/>
      <c r="AL627" s="58"/>
      <c r="AM627" s="58"/>
      <c r="AN627" s="58"/>
      <c r="AO627" s="58" t="s">
        <v>128</v>
      </c>
    </row>
    <row r="628" s="49" customFormat="1" ht="47.5" customHeight="1" spans="1:41">
      <c r="A628" s="57"/>
      <c r="B628" s="58" t="s">
        <v>2373</v>
      </c>
      <c r="C628" s="58" t="s">
        <v>2374</v>
      </c>
      <c r="D628" s="58" t="s">
        <v>2341</v>
      </c>
      <c r="E628" s="58" t="s">
        <v>2375</v>
      </c>
      <c r="F628" s="58" t="s">
        <v>126</v>
      </c>
      <c r="G628" s="58" t="s">
        <v>1513</v>
      </c>
      <c r="H628" s="58" t="s">
        <v>2372</v>
      </c>
      <c r="I628" s="58">
        <v>56</v>
      </c>
      <c r="J628" s="58"/>
      <c r="K628" s="58"/>
      <c r="L628" s="58"/>
      <c r="M628" s="58"/>
      <c r="N628" s="58"/>
      <c r="O628" s="58">
        <v>56</v>
      </c>
      <c r="P628" s="58"/>
      <c r="Q628" s="58"/>
      <c r="R628" s="58"/>
      <c r="S628" s="58"/>
      <c r="T628" s="58"/>
      <c r="U628" s="58"/>
      <c r="V628" s="58"/>
      <c r="W628" s="58" t="s">
        <v>127</v>
      </c>
      <c r="X628" s="58" t="s">
        <v>109</v>
      </c>
      <c r="Y628" s="58" t="s">
        <v>109</v>
      </c>
      <c r="Z628" s="58" t="s">
        <v>128</v>
      </c>
      <c r="AA628" s="58" t="s">
        <v>128</v>
      </c>
      <c r="AB628" s="58" t="s">
        <v>128</v>
      </c>
      <c r="AC628" s="58">
        <v>232</v>
      </c>
      <c r="AD628" s="58">
        <v>810</v>
      </c>
      <c r="AE628" s="58">
        <v>2070</v>
      </c>
      <c r="AF628" s="58" t="s">
        <v>2368</v>
      </c>
      <c r="AG628" s="58" t="s">
        <v>127</v>
      </c>
      <c r="AH628" s="58"/>
      <c r="AI628" s="58"/>
      <c r="AJ628" s="58"/>
      <c r="AK628" s="58"/>
      <c r="AL628" s="58"/>
      <c r="AM628" s="58"/>
      <c r="AN628" s="58"/>
      <c r="AO628" s="58" t="s">
        <v>128</v>
      </c>
    </row>
    <row r="629" s="49" customFormat="1" ht="47.5" customHeight="1" spans="1:41">
      <c r="A629" s="57"/>
      <c r="B629" s="58" t="s">
        <v>2376</v>
      </c>
      <c r="C629" s="58" t="s">
        <v>2377</v>
      </c>
      <c r="D629" s="58" t="s">
        <v>2378</v>
      </c>
      <c r="E629" s="58" t="s">
        <v>2379</v>
      </c>
      <c r="F629" s="58" t="s">
        <v>126</v>
      </c>
      <c r="G629" s="58" t="s">
        <v>1513</v>
      </c>
      <c r="H629" s="58" t="s">
        <v>2380</v>
      </c>
      <c r="I629" s="58">
        <v>335</v>
      </c>
      <c r="J629" s="58"/>
      <c r="K629" s="58"/>
      <c r="L629" s="58"/>
      <c r="M629" s="58"/>
      <c r="N629" s="58"/>
      <c r="O629" s="58">
        <v>335</v>
      </c>
      <c r="P629" s="58"/>
      <c r="Q629" s="58"/>
      <c r="R629" s="58"/>
      <c r="S629" s="58"/>
      <c r="T629" s="58"/>
      <c r="U629" s="58"/>
      <c r="V629" s="58"/>
      <c r="W629" s="58" t="s">
        <v>127</v>
      </c>
      <c r="X629" s="58" t="s">
        <v>109</v>
      </c>
      <c r="Y629" s="58" t="s">
        <v>109</v>
      </c>
      <c r="Z629" s="58" t="s">
        <v>128</v>
      </c>
      <c r="AA629" s="58" t="s">
        <v>128</v>
      </c>
      <c r="AB629" s="58" t="s">
        <v>128</v>
      </c>
      <c r="AC629" s="58">
        <v>116</v>
      </c>
      <c r="AD629" s="58">
        <v>375</v>
      </c>
      <c r="AE629" s="58">
        <v>1274</v>
      </c>
      <c r="AF629" s="58" t="s">
        <v>2368</v>
      </c>
      <c r="AG629" s="58" t="s">
        <v>127</v>
      </c>
      <c r="AH629" s="58"/>
      <c r="AI629" s="58"/>
      <c r="AJ629" s="58"/>
      <c r="AK629" s="58"/>
      <c r="AL629" s="58"/>
      <c r="AM629" s="58"/>
      <c r="AN629" s="58"/>
      <c r="AO629" s="58" t="s">
        <v>128</v>
      </c>
    </row>
    <row r="630" s="49" customFormat="1" ht="47.5" customHeight="1" spans="1:41">
      <c r="A630" s="57"/>
      <c r="B630" s="58" t="s">
        <v>2381</v>
      </c>
      <c r="C630" s="58" t="s">
        <v>2382</v>
      </c>
      <c r="D630" s="58" t="s">
        <v>2383</v>
      </c>
      <c r="E630" s="58" t="s">
        <v>1057</v>
      </c>
      <c r="F630" s="58" t="s">
        <v>126</v>
      </c>
      <c r="G630" s="58" t="s">
        <v>1513</v>
      </c>
      <c r="H630" s="58" t="s">
        <v>2384</v>
      </c>
      <c r="I630" s="58">
        <v>240</v>
      </c>
      <c r="J630" s="58"/>
      <c r="K630" s="58"/>
      <c r="L630" s="58"/>
      <c r="M630" s="58"/>
      <c r="N630" s="58"/>
      <c r="O630" s="58">
        <v>240</v>
      </c>
      <c r="P630" s="58"/>
      <c r="Q630" s="58"/>
      <c r="R630" s="58"/>
      <c r="S630" s="58"/>
      <c r="T630" s="58"/>
      <c r="U630" s="58"/>
      <c r="V630" s="58"/>
      <c r="W630" s="58" t="s">
        <v>127</v>
      </c>
      <c r="X630" s="58" t="s">
        <v>109</v>
      </c>
      <c r="Y630" s="58" t="s">
        <v>109</v>
      </c>
      <c r="Z630" s="58" t="s">
        <v>128</v>
      </c>
      <c r="AA630" s="58" t="s">
        <v>128</v>
      </c>
      <c r="AB630" s="58" t="s">
        <v>128</v>
      </c>
      <c r="AC630" s="58">
        <v>569</v>
      </c>
      <c r="AD630" s="58">
        <v>1654</v>
      </c>
      <c r="AE630" s="58">
        <v>4022</v>
      </c>
      <c r="AF630" s="58" t="s">
        <v>2368</v>
      </c>
      <c r="AG630" s="58" t="s">
        <v>127</v>
      </c>
      <c r="AH630" s="58"/>
      <c r="AI630" s="58"/>
      <c r="AJ630" s="58"/>
      <c r="AK630" s="58"/>
      <c r="AL630" s="58"/>
      <c r="AM630" s="58"/>
      <c r="AN630" s="58"/>
      <c r="AO630" s="58" t="s">
        <v>128</v>
      </c>
    </row>
    <row r="631" s="49" customFormat="1" ht="47.5" customHeight="1" spans="1:41">
      <c r="A631" s="57"/>
      <c r="B631" s="58" t="s">
        <v>2385</v>
      </c>
      <c r="C631" s="58" t="s">
        <v>2386</v>
      </c>
      <c r="D631" s="58" t="s">
        <v>2387</v>
      </c>
      <c r="E631" s="58" t="s">
        <v>2388</v>
      </c>
      <c r="F631" s="58" t="s">
        <v>126</v>
      </c>
      <c r="G631" s="58" t="s">
        <v>1513</v>
      </c>
      <c r="H631" s="58" t="s">
        <v>2389</v>
      </c>
      <c r="I631" s="58">
        <v>175</v>
      </c>
      <c r="J631" s="58"/>
      <c r="K631" s="58"/>
      <c r="L631" s="58"/>
      <c r="M631" s="58"/>
      <c r="N631" s="58"/>
      <c r="O631" s="58">
        <v>175</v>
      </c>
      <c r="P631" s="58"/>
      <c r="Q631" s="58"/>
      <c r="R631" s="58"/>
      <c r="S631" s="58"/>
      <c r="T631" s="58"/>
      <c r="U631" s="58"/>
      <c r="V631" s="58"/>
      <c r="W631" s="58" t="s">
        <v>127</v>
      </c>
      <c r="X631" s="58" t="s">
        <v>109</v>
      </c>
      <c r="Y631" s="58" t="s">
        <v>109</v>
      </c>
      <c r="Z631" s="58" t="s">
        <v>128</v>
      </c>
      <c r="AA631" s="58" t="s">
        <v>128</v>
      </c>
      <c r="AB631" s="58" t="s">
        <v>128</v>
      </c>
      <c r="AC631" s="58">
        <v>512</v>
      </c>
      <c r="AD631" s="58">
        <v>1554</v>
      </c>
      <c r="AE631" s="58">
        <v>4903</v>
      </c>
      <c r="AF631" s="58" t="s">
        <v>2368</v>
      </c>
      <c r="AG631" s="58" t="s">
        <v>127</v>
      </c>
      <c r="AH631" s="58"/>
      <c r="AI631" s="58"/>
      <c r="AJ631" s="58"/>
      <c r="AK631" s="58"/>
      <c r="AL631" s="58"/>
      <c r="AM631" s="58"/>
      <c r="AN631" s="58"/>
      <c r="AO631" s="58" t="s">
        <v>128</v>
      </c>
    </row>
    <row r="632" s="49" customFormat="1" ht="47.5" customHeight="1" spans="1:41">
      <c r="A632" s="57"/>
      <c r="B632" s="58" t="s">
        <v>2390</v>
      </c>
      <c r="C632" s="58" t="s">
        <v>2391</v>
      </c>
      <c r="D632" s="58" t="s">
        <v>2387</v>
      </c>
      <c r="E632" s="58" t="s">
        <v>2392</v>
      </c>
      <c r="F632" s="58" t="s">
        <v>126</v>
      </c>
      <c r="G632" s="58" t="s">
        <v>1513</v>
      </c>
      <c r="H632" s="58" t="s">
        <v>2389</v>
      </c>
      <c r="I632" s="58">
        <v>263</v>
      </c>
      <c r="J632" s="58"/>
      <c r="K632" s="58"/>
      <c r="L632" s="58"/>
      <c r="M632" s="58"/>
      <c r="N632" s="58"/>
      <c r="O632" s="58">
        <v>213</v>
      </c>
      <c r="P632" s="58"/>
      <c r="Q632" s="58"/>
      <c r="R632" s="58"/>
      <c r="S632" s="58">
        <v>50</v>
      </c>
      <c r="T632" s="58"/>
      <c r="U632" s="58"/>
      <c r="V632" s="58"/>
      <c r="W632" s="58" t="s">
        <v>127</v>
      </c>
      <c r="X632" s="58" t="s">
        <v>109</v>
      </c>
      <c r="Y632" s="58" t="s">
        <v>109</v>
      </c>
      <c r="Z632" s="58" t="s">
        <v>128</v>
      </c>
      <c r="AA632" s="58" t="s">
        <v>128</v>
      </c>
      <c r="AB632" s="58" t="s">
        <v>128</v>
      </c>
      <c r="AC632" s="58">
        <v>360</v>
      </c>
      <c r="AD632" s="58">
        <v>1120</v>
      </c>
      <c r="AE632" s="58">
        <v>3534</v>
      </c>
      <c r="AF632" s="58" t="s">
        <v>2368</v>
      </c>
      <c r="AG632" s="58" t="s">
        <v>127</v>
      </c>
      <c r="AH632" s="58"/>
      <c r="AI632" s="58"/>
      <c r="AJ632" s="58"/>
      <c r="AK632" s="58"/>
      <c r="AL632" s="58"/>
      <c r="AM632" s="58"/>
      <c r="AN632" s="58"/>
      <c r="AO632" s="58" t="s">
        <v>128</v>
      </c>
    </row>
    <row r="633" s="49" customFormat="1" ht="47.5" customHeight="1" spans="1:41">
      <c r="A633" s="57"/>
      <c r="B633" s="58" t="s">
        <v>2393</v>
      </c>
      <c r="C633" s="58" t="s">
        <v>2394</v>
      </c>
      <c r="D633" s="58" t="s">
        <v>2395</v>
      </c>
      <c r="E633" s="58" t="s">
        <v>2396</v>
      </c>
      <c r="F633" s="58" t="s">
        <v>126</v>
      </c>
      <c r="G633" s="58" t="s">
        <v>1513</v>
      </c>
      <c r="H633" s="58" t="s">
        <v>2397</v>
      </c>
      <c r="I633" s="58">
        <v>180</v>
      </c>
      <c r="J633" s="58"/>
      <c r="K633" s="58"/>
      <c r="L633" s="58"/>
      <c r="M633" s="58"/>
      <c r="N633" s="58"/>
      <c r="O633" s="58">
        <v>180</v>
      </c>
      <c r="P633" s="58"/>
      <c r="Q633" s="58"/>
      <c r="R633" s="58"/>
      <c r="S633" s="58"/>
      <c r="T633" s="58"/>
      <c r="U633" s="58"/>
      <c r="V633" s="58"/>
      <c r="W633" s="58" t="s">
        <v>127</v>
      </c>
      <c r="X633" s="58" t="s">
        <v>109</v>
      </c>
      <c r="Y633" s="58" t="s">
        <v>109</v>
      </c>
      <c r="Z633" s="58" t="s">
        <v>128</v>
      </c>
      <c r="AA633" s="58" t="s">
        <v>128</v>
      </c>
      <c r="AB633" s="58" t="s">
        <v>128</v>
      </c>
      <c r="AC633" s="58">
        <v>333</v>
      </c>
      <c r="AD633" s="58">
        <v>1004</v>
      </c>
      <c r="AE633" s="58">
        <v>3029</v>
      </c>
      <c r="AF633" s="58" t="s">
        <v>2368</v>
      </c>
      <c r="AG633" s="58" t="s">
        <v>127</v>
      </c>
      <c r="AH633" s="58"/>
      <c r="AI633" s="58"/>
      <c r="AJ633" s="58"/>
      <c r="AK633" s="58"/>
      <c r="AL633" s="58"/>
      <c r="AM633" s="58"/>
      <c r="AN633" s="58"/>
      <c r="AO633" s="58" t="s">
        <v>128</v>
      </c>
    </row>
    <row r="634" s="49" customFormat="1" ht="47.5" customHeight="1" spans="1:41">
      <c r="A634" s="57"/>
      <c r="B634" s="58" t="s">
        <v>2398</v>
      </c>
      <c r="C634" s="58" t="s">
        <v>2399</v>
      </c>
      <c r="D634" s="58" t="s">
        <v>2400</v>
      </c>
      <c r="E634" s="58" t="s">
        <v>2401</v>
      </c>
      <c r="F634" s="58" t="s">
        <v>126</v>
      </c>
      <c r="G634" s="58" t="s">
        <v>1513</v>
      </c>
      <c r="H634" s="58" t="s">
        <v>2402</v>
      </c>
      <c r="I634" s="58">
        <v>22.36</v>
      </c>
      <c r="J634" s="58"/>
      <c r="K634" s="58"/>
      <c r="L634" s="58"/>
      <c r="M634" s="58"/>
      <c r="N634" s="58"/>
      <c r="O634" s="58"/>
      <c r="P634" s="58"/>
      <c r="Q634" s="58"/>
      <c r="R634" s="58"/>
      <c r="S634" s="58">
        <v>22.36</v>
      </c>
      <c r="T634" s="58"/>
      <c r="U634" s="58"/>
      <c r="V634" s="58"/>
      <c r="W634" s="58" t="s">
        <v>127</v>
      </c>
      <c r="X634" s="58" t="s">
        <v>109</v>
      </c>
      <c r="Y634" s="58" t="s">
        <v>109</v>
      </c>
      <c r="Z634" s="58" t="s">
        <v>128</v>
      </c>
      <c r="AA634" s="58" t="s">
        <v>128</v>
      </c>
      <c r="AB634" s="58" t="s">
        <v>128</v>
      </c>
      <c r="AC634" s="58">
        <v>97</v>
      </c>
      <c r="AD634" s="58">
        <v>290</v>
      </c>
      <c r="AE634" s="58">
        <v>1675</v>
      </c>
      <c r="AF634" s="58" t="s">
        <v>2368</v>
      </c>
      <c r="AG634" s="58" t="s">
        <v>127</v>
      </c>
      <c r="AH634" s="58"/>
      <c r="AI634" s="58"/>
      <c r="AJ634" s="58"/>
      <c r="AK634" s="58"/>
      <c r="AL634" s="58"/>
      <c r="AM634" s="58"/>
      <c r="AN634" s="58"/>
      <c r="AO634" s="58" t="s">
        <v>128</v>
      </c>
    </row>
    <row r="635" s="3" customFormat="1" ht="32" customHeight="1" spans="1:41">
      <c r="A635" s="58" t="s">
        <v>75</v>
      </c>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c r="AA635" s="58"/>
      <c r="AB635" s="58"/>
      <c r="AC635" s="58"/>
      <c r="AD635" s="58"/>
      <c r="AE635" s="58"/>
      <c r="AF635" s="58"/>
      <c r="AG635" s="58"/>
      <c r="AH635" s="58"/>
      <c r="AI635" s="58"/>
      <c r="AJ635" s="58"/>
      <c r="AK635" s="58"/>
      <c r="AL635" s="58"/>
      <c r="AM635" s="58"/>
      <c r="AN635" s="58"/>
      <c r="AO635" s="58"/>
    </row>
    <row r="636" s="3" customFormat="1" ht="32" customHeight="1" spans="1:41">
      <c r="A636" s="58" t="s">
        <v>76</v>
      </c>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c r="AA636" s="58"/>
      <c r="AB636" s="58"/>
      <c r="AC636" s="58"/>
      <c r="AD636" s="58"/>
      <c r="AE636" s="58"/>
      <c r="AF636" s="58"/>
      <c r="AG636" s="58"/>
      <c r="AH636" s="58"/>
      <c r="AI636" s="58"/>
      <c r="AJ636" s="58"/>
      <c r="AK636" s="58"/>
      <c r="AL636" s="58"/>
      <c r="AM636" s="58"/>
      <c r="AN636" s="58"/>
      <c r="AO636" s="58"/>
    </row>
    <row r="637" s="3" customFormat="1" ht="355" customHeight="1" spans="1:41">
      <c r="A637" s="57" t="s">
        <v>77</v>
      </c>
      <c r="B637" s="58" t="s">
        <v>2403</v>
      </c>
      <c r="C637" s="58" t="s">
        <v>2404</v>
      </c>
      <c r="D637" s="58" t="s">
        <v>2405</v>
      </c>
      <c r="E637" s="58" t="s">
        <v>2406</v>
      </c>
      <c r="F637" s="58" t="s">
        <v>126</v>
      </c>
      <c r="G637" s="58" t="s">
        <v>1204</v>
      </c>
      <c r="H637" s="58" t="s">
        <v>2407</v>
      </c>
      <c r="I637" s="58">
        <v>74</v>
      </c>
      <c r="J637" s="58"/>
      <c r="K637" s="58"/>
      <c r="L637" s="58"/>
      <c r="M637" s="58"/>
      <c r="N637" s="58"/>
      <c r="O637" s="58">
        <v>74</v>
      </c>
      <c r="P637" s="58"/>
      <c r="Q637" s="58"/>
      <c r="R637" s="58"/>
      <c r="S637" s="58"/>
      <c r="T637" s="58"/>
      <c r="U637" s="58"/>
      <c r="V637" s="58"/>
      <c r="W637" s="58" t="s">
        <v>127</v>
      </c>
      <c r="X637" s="58" t="s">
        <v>109</v>
      </c>
      <c r="Y637" s="58" t="s">
        <v>109</v>
      </c>
      <c r="Z637" s="58" t="s">
        <v>128</v>
      </c>
      <c r="AA637" s="58" t="s">
        <v>128</v>
      </c>
      <c r="AB637" s="58" t="s">
        <v>128</v>
      </c>
      <c r="AC637" s="58">
        <v>7433</v>
      </c>
      <c r="AD637" s="58">
        <v>23137</v>
      </c>
      <c r="AE637" s="58">
        <v>47058</v>
      </c>
      <c r="AF637" s="58" t="s">
        <v>2408</v>
      </c>
      <c r="AG637" s="58" t="s">
        <v>2409</v>
      </c>
      <c r="AH637" s="58" t="s">
        <v>2410</v>
      </c>
      <c r="AI637" s="58"/>
      <c r="AJ637" s="58"/>
      <c r="AK637" s="58"/>
      <c r="AL637" s="58"/>
      <c r="AM637" s="58"/>
      <c r="AN637" s="58"/>
      <c r="AO637" s="58" t="s">
        <v>128</v>
      </c>
    </row>
    <row r="638" s="3" customFormat="1" ht="32" customHeight="1" spans="1:41">
      <c r="A638" s="55" t="s">
        <v>78</v>
      </c>
      <c r="B638" s="56"/>
      <c r="C638" s="56"/>
      <c r="D638" s="56"/>
      <c r="E638" s="56"/>
      <c r="F638" s="56"/>
      <c r="G638" s="56"/>
      <c r="H638" s="56"/>
      <c r="I638" s="56">
        <f t="shared" ref="I638:V638" si="45">I639</f>
        <v>135</v>
      </c>
      <c r="J638" s="56">
        <f>J639</f>
        <v>135</v>
      </c>
      <c r="K638" s="56">
        <f>K639</f>
        <v>128</v>
      </c>
      <c r="L638" s="56">
        <f>L639</f>
        <v>5</v>
      </c>
      <c r="M638" s="56">
        <f>M639</f>
        <v>2</v>
      </c>
      <c r="N638" s="56">
        <f>N639</f>
        <v>0</v>
      </c>
      <c r="O638" s="56">
        <f>O639</f>
        <v>0</v>
      </c>
      <c r="P638" s="56">
        <f>P639</f>
        <v>0</v>
      </c>
      <c r="Q638" s="56">
        <f>Q639</f>
        <v>0</v>
      </c>
      <c r="R638" s="56">
        <f>R639</f>
        <v>0</v>
      </c>
      <c r="S638" s="56">
        <f>S639</f>
        <v>0</v>
      </c>
      <c r="T638" s="56">
        <f>T639</f>
        <v>0</v>
      </c>
      <c r="U638" s="56">
        <f>U639</f>
        <v>0</v>
      </c>
      <c r="V638" s="56">
        <f>V639</f>
        <v>0</v>
      </c>
      <c r="W638" s="56"/>
      <c r="X638" s="56"/>
      <c r="Y638" s="56"/>
      <c r="Z638" s="56"/>
      <c r="AA638" s="56"/>
      <c r="AB638" s="56"/>
      <c r="AC638" s="56"/>
      <c r="AD638" s="56"/>
      <c r="AE638" s="56"/>
      <c r="AF638" s="56"/>
      <c r="AG638" s="56"/>
      <c r="AH638" s="56"/>
      <c r="AI638" s="56"/>
      <c r="AJ638" s="56"/>
      <c r="AK638" s="56"/>
      <c r="AL638" s="56"/>
      <c r="AM638" s="56"/>
      <c r="AN638" s="56"/>
      <c r="AO638" s="56"/>
    </row>
    <row r="639" s="3" customFormat="1" ht="128.25" spans="1:41">
      <c r="A639" s="57"/>
      <c r="B639" s="58" t="s">
        <v>2411</v>
      </c>
      <c r="C639" s="58" t="s">
        <v>2412</v>
      </c>
      <c r="D639" s="58"/>
      <c r="E639" s="58"/>
      <c r="F639" s="58" t="s">
        <v>126</v>
      </c>
      <c r="G639" s="58" t="s">
        <v>184</v>
      </c>
      <c r="H639" s="58" t="s">
        <v>1505</v>
      </c>
      <c r="I639" s="58">
        <v>135</v>
      </c>
      <c r="J639" s="58">
        <v>135</v>
      </c>
      <c r="K639" s="58">
        <v>128</v>
      </c>
      <c r="L639" s="58">
        <v>5</v>
      </c>
      <c r="M639" s="58">
        <v>2</v>
      </c>
      <c r="N639" s="58"/>
      <c r="O639" s="58"/>
      <c r="P639" s="58"/>
      <c r="Q639" s="58"/>
      <c r="R639" s="58"/>
      <c r="S639" s="58"/>
      <c r="T639" s="58"/>
      <c r="U639" s="58"/>
      <c r="V639" s="58"/>
      <c r="W639" s="58"/>
      <c r="X639" s="58" t="s">
        <v>128</v>
      </c>
      <c r="Y639" s="58" t="s">
        <v>128</v>
      </c>
      <c r="Z639" s="58" t="s">
        <v>128</v>
      </c>
      <c r="AA639" s="58" t="s">
        <v>128</v>
      </c>
      <c r="AB639" s="58" t="s">
        <v>128</v>
      </c>
      <c r="AC639" s="58"/>
      <c r="AD639" s="58"/>
      <c r="AE639" s="58"/>
      <c r="AF639" s="58"/>
      <c r="AG639" s="58"/>
      <c r="AH639" s="58" t="s">
        <v>2413</v>
      </c>
      <c r="AI639" s="58"/>
      <c r="AJ639" s="58"/>
      <c r="AK639" s="58"/>
      <c r="AL639" s="58"/>
      <c r="AM639" s="58"/>
      <c r="AN639" s="58"/>
      <c r="AO639" s="58"/>
    </row>
    <row r="640" spans="7:7">
      <c r="G640" s="206"/>
    </row>
    <row r="641" spans="7:7">
      <c r="G641" s="206"/>
    </row>
    <row r="642" spans="7:7">
      <c r="G642" s="206"/>
    </row>
    <row r="643" spans="7:7">
      <c r="G643" s="206"/>
    </row>
    <row r="644" spans="7:7">
      <c r="G644" s="206"/>
    </row>
  </sheetData>
  <sheetProtection sheet="1" selectLockedCells="1"/>
  <mergeCells count="37">
    <mergeCell ref="A2:AG2"/>
    <mergeCell ref="D3:E3"/>
    <mergeCell ref="I3:V3"/>
    <mergeCell ref="AK3:AN3"/>
    <mergeCell ref="J4:N4"/>
    <mergeCell ref="O4:V4"/>
    <mergeCell ref="AC300:AG300"/>
    <mergeCell ref="AC301:AG301"/>
    <mergeCell ref="AC302:AG302"/>
    <mergeCell ref="A3:A5"/>
    <mergeCell ref="A224:A226"/>
    <mergeCell ref="A227:A229"/>
    <mergeCell ref="A230:A238"/>
    <mergeCell ref="B3:B5"/>
    <mergeCell ref="C3:C5"/>
    <mergeCell ref="D4:D5"/>
    <mergeCell ref="E4:E5"/>
    <mergeCell ref="F3:F5"/>
    <mergeCell ref="G3:G5"/>
    <mergeCell ref="H3:H5"/>
    <mergeCell ref="I4:I5"/>
    <mergeCell ref="W3:W5"/>
    <mergeCell ref="X3:X5"/>
    <mergeCell ref="Y3:Y5"/>
    <mergeCell ref="Z3:Z5"/>
    <mergeCell ref="AA3:AA5"/>
    <mergeCell ref="AB3:AB5"/>
    <mergeCell ref="AE3:AE5"/>
    <mergeCell ref="AF3:AF5"/>
    <mergeCell ref="AG3:AG5"/>
    <mergeCell ref="AH3:AH5"/>
    <mergeCell ref="AK219:AK220"/>
    <mergeCell ref="AK224:AK225"/>
    <mergeCell ref="AK227:AK228"/>
    <mergeCell ref="AK230:AK233"/>
    <mergeCell ref="AO3:AO5"/>
    <mergeCell ref="AC3:AD4"/>
  </mergeCells>
  <dataValidations count="12">
    <dataValidation type="list" allowBlank="1" showInputMessage="1" showErrorMessage="1" sqref="F76 F281 F282 F283 F284 F312 F317 F330 F346 F443 F571 F319:F321">
      <formula1>$AL$4:$AL$6</formula1>
    </dataValidation>
    <dataValidation type="list" allowBlank="1" showInputMessage="1" showErrorMessage="1" sqref="F2 F29 F51 F63 F77 F78 F95 F96 F97 F118 F119 F157 F175 F206 F218 F246 F253 F254 F272 F279 F296 F298 F303 F304 F305 F308 F341 F342 F345 F361 F363 F372 F373 F374 F375 F376 F377 F378 F379 F380 F423 F424 F425 F426 F434 F442 F444 F445 F446 F447 F448 F449 F450 F451 F452 F469 F470 F471 F472 F473 F561 F566 F570 F572 F573 F574 F580 F581 F582 F583 F584 F589 F616 F624 F6:F8 F15:F16 F30:F38 F52:F59 F60:F62 F64:F69 F70:F75 F79:F87 F88:F94 F98:F114 F115:F117 F120:F124 F134:F139 F144:F148 F149:F150 F151:F155 F158:F172 F173:F174 F176:F177 F178:F190 F191:F203 F214:F216 F240:F243 F248:F250 F257:F263 F264:F270 F288:F290 F306:F307 F309:F310 F325:F328 F331:F340 F347:F348 F365:F368 F370:F371 F381:F417 F420:F421 F427:F428 F430:F431 F453:F461 F474:F484 F485:F486 F489:F512 F513:F541 F559:F560 F562:F563 F567:F569 F587:F588 F625:F626 F627:F634 F635:F636 F638:F1048576">
      <formula1>$AL$4:$AL$7</formula1>
    </dataValidation>
    <dataValidation type="list" allowBlank="1" showInputMessage="1" showErrorMessage="1" sqref="X209 Y209 Z209 AA209:AB209 X210:AB210 X211:AB211 X212:AB212 X213:AB213 F311 F313 F314 F315 F316 F318 F343 F344 F362 F364 X422:AB422 F435:F436">
      <formula1>$AL$4:$AL$5</formula1>
    </dataValidation>
    <dataValidation type="list" allowBlank="1" showInputMessage="1" showErrorMessage="1" sqref="W637">
      <formula1>$AM$5:$AM$6</formula1>
    </dataValidation>
    <dataValidation type="list" allowBlank="1" showInputMessage="1" showErrorMessage="1" sqref="W2 W19 W25 W29 W46 W51 W63 W76 W77 W78 W95 W96 W97 W118 W119 W133 W143 W175 W218 W251 W254 W255 U270 W272 W279 W281 W282 W283 W284 W288 W289 W290 W296 W298 W303 W304 W305 W308 W311 W312 W313 W317 W318 W341 W342 W343 W344 W345 W346 W369 W370 W372 W373 W380 W418 W419 V423:W423 W425 W426 W434 W435 W436 F441 W444 W445 W446 W447 W448 W449 W450 W451 W452 W462 W463 W464 W465 W466 W467 W468 W469 W470 W471 W472 W473 W486 W487 W488 W561 W564 W565 W566 W570 W571 W572 W573 W574 W580 W581 W582 W583 W584 V587 W589 W624 AG626 F432:F433 F437:F438 V474:V477 V478:V482 V483:V486 W6:W8 W15:W16 W17:W18 W20:W24 W26:W28 W30:W38 W39:W45 W47:W50 W52:W59 W60:W62 W64:W69 W70:W75 W79:W87 W88:W94 W98:W114 W115:W117 W120:W124 W125:W128 W129:W130 W131:W132 W134:W139 W140:W142 W144:W148 W149:W150 W151:W157 W158:W172 W173:W174 W176:W177 W178:W190 W191:W203 W204:W208 W214:W216 W240:W243 W244:W245 W246:W247 W248:W250 W252:W253 W256:W263 W264:W270 W273:W274 W306:W307 W309:W310 W314:W316 W319:W321 W325:W328 W330:W340 W347:W348 W349:W360 W361:W368 W374:W375 W376:W379 W381:W417 W420:W421 W427:W428 W430:W431 W442:W443 W453:W461 W474:W485 W489:W512 W513:W541 W549:W558 W559:W560 W562:W563 W567:W569 W575:W579 W585:W588 W590:W615 W625:W626 W627:W634 W635:W636 W638:W1048576 AG627:AG634">
      <formula1>$AM$4:$AM$5</formula1>
    </dataValidation>
    <dataValidation type="list" allowBlank="1" showInputMessage="1" showErrorMessage="1" sqref="F217 W217:AB217 F219 F222 F225 V232 W234 X234:AB234 W235 X235 Y235:Z235 AA235:AB235 F236 W236 X236 Y236 Z236 AA236 AB236 F237 W237 X237 Y237 Z237 AA237 AB237 F238 W238:AB238 W239 X239:AB239 F277 X277:AB277 W292:AB292 F293 W293 X293 Y293 Z293 AA293 AB293 F294 W294 X294 Y294:Z294 AA294 AB294 F295 W295:AB295 F299 W299:AB299 F300 W300 X300 Y300 Z300 AA300 AB300 F301 W301 X301 Y301 Z301 AA301 AB301 F302 W302 X302 Y302 Z302 AA302 AB302 F322 W322 X322 Y322 Z322 AA322 AB322 F329 W329:AB329 F227:F229 F230:F231 F291:F292 F323:F324 X323:AB324 W9:AB10 W12:AB13 W219:AB222 W230:AB233 W223:AB229">
      <formula1>#REF!</formula1>
    </dataValidation>
    <dataValidation type="list" allowBlank="1" showInputMessage="1" showErrorMessage="1" sqref="X2:AB2 X19 Y19 Z19 AA19 AB19 X25:AB25 X29:AB29 X46:AB46 X51:AB51 X63:AB63 X76:AB76 X77:AB77 X78:AB78 X95:AB95 X96:AB96 X97:AB97 X118:AB118 X119:AB119 X133:AB133 X143:AB143 X175:AB175 X218:AB218 X251:AB251 X254:AB254 X255:AB255 V270 X272:AB272 X279:AB279 X281:AB281 X282:AB282 X283:AB283 X284:AB284 X288:AB288 X289:AB289 X290:AB290 X296:AB296 X298 Y298 Z298 AA298 AB298 X303:AB303 X304:AB304 X305:AB305 X306 Y306:AB306 X307 Y307:AB307 X308:AB308 X311 Y311 Z311 AA311 AB311 X312:AB312 X317:AB317 X318 Y318:AB318 X341:AB341 X342:AB342 X343:AB343 X344:AB344 X345:AB345 X346:AB346 X369:AB369 X370:AB370 X372 Y372 Z372 AA372 AB372 X373 Y373 Z373 AA373 AB373 X380:AB380 X418 Y418 Z418 AA418 AB418 X419 Y419 Z419 AA419 AB419 X423:AB423 X425:AB425 X426:Y426 Z426:AB426 X427:AB427 X428:Y428 Z428:AB428 X434:AB434 X444:AB444 X445:AB445 X446:AB446 X447:AB447 X448:AB448 X449 Z449 AA449:AB449 X450 Z450 AA450 AB450 X451 Z451:AB451 X452 Z452:AB452 X462 Z462 AA462 AB462 X463 Z463 AA463 AB463 X464 Z464 AA464 AB464 X465 Z465 AA465 AB465 X466 Z466 AA466 AB466 X467 Z467 AA467 AB467 X468 Z468 AA468 AB468 X469 Z469:AB469 X470 Z470:AB470 X471 Z471:AB471 X472 Z472:AB472 X473 Z473:AB473 X486 Z486 AA486 AB486 Y513 Y514 Y515 Y523 Y529 X561:AB561 X564:AB564 X565:AB565 X566:AB566 X570:AB570 X571:AB571 X572:AB572 X573:AB573 X574 Y574 Z574 AA574 AB574 X580:AB580 X581:AB581 X582:AB582 X583:AB583 X584:AB584 X589 Y589 Z589 AA589 AB589 X616:AB616 AO616 X624:AB624 W432:W433 W437:W441 X15:X16 X374:X375 X376:X379 X453:X461 X474:X485 X489:X512 X513:X541 Y15:Y16 Y374:Y375 Y376:Y379 Y449:Y488 Y489:Y512 Y516:Y522 Y524:Y528 Y530:Y541 Z15:Z16 Z374:Z375 Z376:Z379 Z453:Z461 Z474:Z485 Z489:Z512 Z513:Z541 AA15:AA16 AA374:AA375 AA376:AA379 AA453:AA461 AA474:AA485 AA489:AA512 AA513:AA541 AB15:AB16 AB374:AB375 AB376:AB379 AB453:AB461 AB474:AB485 AB489:AB512 AB513:AB541 AI65:AI68 AI70:AI75 AO65:AO69 AO70:AO75 X176:AB177 X244:AB245 X246:AB247 X252:AB253 X420:AB421 X430:AB431 X442:AB443 X562:AB563 X17:AB18 X129:AB130 X131:AB132 X149:AB150 X173:AB174 X273:AB274 X309:AB310 X347:AB348 X435:AB436 X559:AB560 X625:AB626 X635:AB636 X6:AB8 X60:AB62 X567:AB569 X134:AB139 X115:AB117 X214:AB216 X319:AB321 X47:AB50 X26:AB28 X140:AB142 X248:AB250 X125:AB128 X313:AB316 X325:AB328 X585:AB588 X144:AB148 X204:AB208 X20:AB24 X120:AB124 X575:AB579 X264:AB270 X240:AB243 X64:AB69 X70:AB75 X39:AB45 X88:AB94 X151:AB157 X98:AB114 X52:AB59 X30:AB38 X256:AB263 X158:AB172 X178:AB190 X191:AB203 X79:AB87 X349:AB360 X361:AB368 X381:AB417 X549:AB558 X330:AB340 X627:AB634 X638:AB1048576 X590:AB615">
      <formula1>$AN$4:$AN$5</formula1>
    </dataValidation>
    <dataValidation type="list" allowBlank="1" showInputMessage="1" showErrorMessage="1" sqref="F439:F440">
      <formula1>$AM$4:$AM$6</formula1>
    </dataValidation>
    <dataValidation type="list" allowBlank="1" showInputMessage="1" showErrorMessage="1" sqref="F637">
      <formula1>$AL$5:$AL$8</formula1>
    </dataValidation>
    <dataValidation type="list" allowBlank="1" showInputMessage="1" showErrorMessage="1" sqref="W209 W210 W211 W212 W213 W277">
      <formula1>$AK$4:$AK$5</formula1>
    </dataValidation>
    <dataValidation type="list" allowBlank="1" showInputMessage="1" showErrorMessage="1" sqref="X637 Y637 Z637 AA637 AB637">
      <formula1>$AN$5:$AN$6</formula1>
    </dataValidation>
    <dataValidation type="list" allowBlank="1" showInputMessage="1" showErrorMessage="1" sqref="X432:AB433 X437:AB441">
      <formula1>$AO$4:$AO$5</formula1>
    </dataValidation>
  </dataValidations>
  <printOptions horizontalCentered="1"/>
  <pageMargins left="0.393055555555556" right="0.55" top="0.590277777777778" bottom="0.629166666666667" header="0.511805555555556" footer="0.511805555555556"/>
  <pageSetup paperSize="8" scale="57" fitToHeight="0" orientation="landscape" useFirstPageNumber="1"/>
  <headerFooter alignWithMargins="0">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项目库汇总表</vt:lpstr>
      <vt:lpstr>项目库明细表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lenovo</cp:lastModifiedBy>
  <dcterms:created xsi:type="dcterms:W3CDTF">2019-07-20T09:28:00Z</dcterms:created>
  <cp:lastPrinted>2019-10-18T03:10:00Z</cp:lastPrinted>
  <dcterms:modified xsi:type="dcterms:W3CDTF">2019-12-31T01:57:18Z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2052-9.1.0.4737</vt:lpwstr>
  </property>
</Properties>
</file>