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bookViews>
    <workbookView xWindow="0" yWindow="0" windowWidth="23040" windowHeight="8976" activeTab="1"/>
  </bookViews>
  <sheets>
    <sheet name="项目库汇总表" sheetId="21" r:id="rId1"/>
    <sheet name="项目库明细表" sheetId="20" r:id="rId2"/>
  </sheets>
  <externalReferences>
    <externalReference r:id="rId3"/>
  </externalReferences>
  <definedNames>
    <definedName name="_xlnm._FilterDatabase" localSheetId="1" hidden="1">项目库明细表!$A$7:$XEZ$505</definedName>
    <definedName name="_xlnm.Print_Area" localSheetId="1">项目库明细表!$A$2:$AH$505</definedName>
    <definedName name="_xlnm.Print_Titles" localSheetId="0">项目库汇总表!$1:$5</definedName>
    <definedName name="_xlnm.Print_Titles" localSheetId="1">项目库明细表!$1:$5</definedName>
  </definedNames>
  <calcPr calcId="144525"/>
</workbook>
</file>

<file path=xl/calcChain.xml><?xml version="1.0" encoding="utf-8"?>
<calcChain xmlns="http://schemas.openxmlformats.org/spreadsheetml/2006/main">
  <c r="W499" i="20"/>
  <c r="V499"/>
  <c r="U499"/>
  <c r="T499"/>
  <c r="S499"/>
  <c r="R499"/>
  <c r="Q499"/>
  <c r="P499"/>
  <c r="O499"/>
  <c r="N499"/>
  <c r="M499"/>
  <c r="L499"/>
  <c r="K499"/>
  <c r="J499"/>
  <c r="K495"/>
  <c r="J495"/>
  <c r="K493"/>
  <c r="J493"/>
  <c r="K492"/>
  <c r="J492"/>
  <c r="J480"/>
  <c r="J479"/>
  <c r="J478"/>
  <c r="AF470"/>
  <c r="AE470"/>
  <c r="AD470"/>
  <c r="AC470"/>
  <c r="AB470"/>
  <c r="AA470"/>
  <c r="Z470"/>
  <c r="Y470"/>
  <c r="X470"/>
  <c r="W470"/>
  <c r="V470"/>
  <c r="U470"/>
  <c r="T470"/>
  <c r="S470"/>
  <c r="R470"/>
  <c r="Q470"/>
  <c r="P470"/>
  <c r="O470"/>
  <c r="N470"/>
  <c r="M470"/>
  <c r="L470"/>
  <c r="K470"/>
  <c r="J470"/>
  <c r="K469"/>
  <c r="J469"/>
  <c r="W448"/>
  <c r="V448"/>
  <c r="U448"/>
  <c r="T448"/>
  <c r="S448"/>
  <c r="R448"/>
  <c r="Q448"/>
  <c r="P448"/>
  <c r="O448"/>
  <c r="N448"/>
  <c r="M448"/>
  <c r="L448"/>
  <c r="K448"/>
  <c r="J448"/>
  <c r="K444"/>
  <c r="J444"/>
  <c r="K443"/>
  <c r="J443"/>
  <c r="K442"/>
  <c r="J442"/>
  <c r="AF434"/>
  <c r="AE434"/>
  <c r="AD434"/>
  <c r="W434"/>
  <c r="V434"/>
  <c r="U434"/>
  <c r="T434"/>
  <c r="S434"/>
  <c r="R434"/>
  <c r="Q434"/>
  <c r="P434"/>
  <c r="O434"/>
  <c r="N434"/>
  <c r="M434"/>
  <c r="L434"/>
  <c r="K434"/>
  <c r="J434"/>
  <c r="W433"/>
  <c r="V433"/>
  <c r="U433"/>
  <c r="T433"/>
  <c r="S433"/>
  <c r="R433"/>
  <c r="Q433"/>
  <c r="P433"/>
  <c r="O433"/>
  <c r="N433"/>
  <c r="M433"/>
  <c r="L433"/>
  <c r="K433"/>
  <c r="J433"/>
  <c r="W428"/>
  <c r="V428"/>
  <c r="U428"/>
  <c r="T428"/>
  <c r="S428"/>
  <c r="R428"/>
  <c r="Q428"/>
  <c r="P428"/>
  <c r="O428"/>
  <c r="N428"/>
  <c r="M428"/>
  <c r="L428"/>
  <c r="K428"/>
  <c r="J428"/>
  <c r="W424"/>
  <c r="V424"/>
  <c r="U424"/>
  <c r="T424"/>
  <c r="S424"/>
  <c r="R424"/>
  <c r="Q424"/>
  <c r="P424"/>
  <c r="O424"/>
  <c r="N424"/>
  <c r="M424"/>
  <c r="L424"/>
  <c r="K424"/>
  <c r="J424"/>
  <c r="AF332"/>
  <c r="AE332"/>
  <c r="AD332"/>
  <c r="W332"/>
  <c r="V332"/>
  <c r="U332"/>
  <c r="T332"/>
  <c r="S332"/>
  <c r="R332"/>
  <c r="Q332"/>
  <c r="P332"/>
  <c r="O332"/>
  <c r="N332"/>
  <c r="M332"/>
  <c r="L332"/>
  <c r="K332"/>
  <c r="J332"/>
  <c r="W330"/>
  <c r="V330"/>
  <c r="U330"/>
  <c r="T330"/>
  <c r="S330"/>
  <c r="R330"/>
  <c r="Q330"/>
  <c r="P330"/>
  <c r="O330"/>
  <c r="N330"/>
  <c r="M330"/>
  <c r="L330"/>
  <c r="K330"/>
  <c r="J330"/>
  <c r="AF329"/>
  <c r="K329"/>
  <c r="J329"/>
  <c r="K328"/>
  <c r="J328"/>
  <c r="K327"/>
  <c r="J327"/>
  <c r="K326"/>
  <c r="J326"/>
  <c r="AF325"/>
  <c r="K325"/>
  <c r="J325"/>
  <c r="AF324"/>
  <c r="K324"/>
  <c r="J324"/>
  <c r="K323"/>
  <c r="J323"/>
  <c r="K322"/>
  <c r="J322"/>
  <c r="K321"/>
  <c r="J321"/>
  <c r="O320"/>
  <c r="N320"/>
  <c r="M320"/>
  <c r="L320"/>
  <c r="K320"/>
  <c r="J320"/>
  <c r="AF316"/>
  <c r="K316"/>
  <c r="J316"/>
  <c r="AF315"/>
  <c r="K315"/>
  <c r="J315"/>
  <c r="AF314"/>
  <c r="K314"/>
  <c r="J314"/>
  <c r="AF313"/>
  <c r="K313"/>
  <c r="J313"/>
  <c r="AF312"/>
  <c r="K312"/>
  <c r="J312"/>
  <c r="AF311"/>
  <c r="K311"/>
  <c r="J311"/>
  <c r="AF310"/>
  <c r="K310"/>
  <c r="J310"/>
  <c r="W309"/>
  <c r="V309"/>
  <c r="U309"/>
  <c r="T309"/>
  <c r="S309"/>
  <c r="R309"/>
  <c r="Q309"/>
  <c r="P309"/>
  <c r="O309"/>
  <c r="N309"/>
  <c r="M309"/>
  <c r="L309"/>
  <c r="K309"/>
  <c r="J309"/>
  <c r="W308"/>
  <c r="V308"/>
  <c r="U308"/>
  <c r="T308"/>
  <c r="S308"/>
  <c r="R308"/>
  <c r="Q308"/>
  <c r="P308"/>
  <c r="O308"/>
  <c r="N308"/>
  <c r="M308"/>
  <c r="L308"/>
  <c r="K308"/>
  <c r="J308"/>
  <c r="W300"/>
  <c r="V300"/>
  <c r="U300"/>
  <c r="T300"/>
  <c r="S300"/>
  <c r="R300"/>
  <c r="Q300"/>
  <c r="P300"/>
  <c r="O300"/>
  <c r="N300"/>
  <c r="M300"/>
  <c r="L300"/>
  <c r="K300"/>
  <c r="J300"/>
  <c r="W285"/>
  <c r="V285"/>
  <c r="U285"/>
  <c r="T285"/>
  <c r="S285"/>
  <c r="R285"/>
  <c r="Q285"/>
  <c r="P285"/>
  <c r="O285"/>
  <c r="N285"/>
  <c r="M285"/>
  <c r="L285"/>
  <c r="K285"/>
  <c r="J285"/>
  <c r="K283"/>
  <c r="J283"/>
  <c r="W282"/>
  <c r="V282"/>
  <c r="U282"/>
  <c r="T282"/>
  <c r="S282"/>
  <c r="R282"/>
  <c r="Q282"/>
  <c r="P282"/>
  <c r="O282"/>
  <c r="N282"/>
  <c r="M282"/>
  <c r="L282"/>
  <c r="K282"/>
  <c r="J282"/>
  <c r="W270"/>
  <c r="V270"/>
  <c r="U270"/>
  <c r="T270"/>
  <c r="S270"/>
  <c r="R270"/>
  <c r="Q270"/>
  <c r="P270"/>
  <c r="O270"/>
  <c r="N270"/>
  <c r="M270"/>
  <c r="L270"/>
  <c r="K270"/>
  <c r="J270"/>
  <c r="P267"/>
  <c r="J267"/>
  <c r="P265"/>
  <c r="J265"/>
  <c r="P264"/>
  <c r="J264"/>
  <c r="P263"/>
  <c r="J263"/>
  <c r="P262"/>
  <c r="J262"/>
  <c r="P261"/>
  <c r="J261"/>
  <c r="P260"/>
  <c r="J260"/>
  <c r="P259"/>
  <c r="J259"/>
  <c r="AD258"/>
  <c r="W256"/>
  <c r="V256"/>
  <c r="U256"/>
  <c r="T256"/>
  <c r="S256"/>
  <c r="R256"/>
  <c r="Q256"/>
  <c r="P256"/>
  <c r="O256"/>
  <c r="N256"/>
  <c r="M256"/>
  <c r="L256"/>
  <c r="K256"/>
  <c r="J256"/>
  <c r="W249"/>
  <c r="V249"/>
  <c r="U249"/>
  <c r="T249"/>
  <c r="S249"/>
  <c r="R249"/>
  <c r="Q249"/>
  <c r="P249"/>
  <c r="O249"/>
  <c r="N249"/>
  <c r="M249"/>
  <c r="L249"/>
  <c r="K249"/>
  <c r="J249"/>
  <c r="W245"/>
  <c r="V245"/>
  <c r="U245"/>
  <c r="T245"/>
  <c r="S245"/>
  <c r="R245"/>
  <c r="Q245"/>
  <c r="P245"/>
  <c r="O245"/>
  <c r="N245"/>
  <c r="M245"/>
  <c r="L245"/>
  <c r="K245"/>
  <c r="J245"/>
  <c r="W242"/>
  <c r="V242"/>
  <c r="U242"/>
  <c r="T242"/>
  <c r="S242"/>
  <c r="R242"/>
  <c r="Q242"/>
  <c r="P242"/>
  <c r="O242"/>
  <c r="N242"/>
  <c r="M242"/>
  <c r="L242"/>
  <c r="K242"/>
  <c r="J242"/>
  <c r="W239"/>
  <c r="V239"/>
  <c r="U239"/>
  <c r="T239"/>
  <c r="S239"/>
  <c r="R239"/>
  <c r="Q239"/>
  <c r="P239"/>
  <c r="O239"/>
  <c r="N239"/>
  <c r="M239"/>
  <c r="L239"/>
  <c r="K239"/>
  <c r="J239"/>
  <c r="W188"/>
  <c r="V188"/>
  <c r="U188"/>
  <c r="T188"/>
  <c r="S188"/>
  <c r="R188"/>
  <c r="Q188"/>
  <c r="P188"/>
  <c r="O188"/>
  <c r="N188"/>
  <c r="M188"/>
  <c r="L188"/>
  <c r="K188"/>
  <c r="J188"/>
  <c r="J185"/>
  <c r="W184"/>
  <c r="V184"/>
  <c r="U184"/>
  <c r="T184"/>
  <c r="S184"/>
  <c r="R184"/>
  <c r="Q184"/>
  <c r="P184"/>
  <c r="O184"/>
  <c r="N184"/>
  <c r="M184"/>
  <c r="L184"/>
  <c r="K184"/>
  <c r="J184"/>
  <c r="K129"/>
  <c r="K127"/>
  <c r="J127"/>
  <c r="K126"/>
  <c r="K125"/>
  <c r="K124"/>
  <c r="K123"/>
  <c r="J110"/>
  <c r="J105"/>
  <c r="K104"/>
  <c r="J104"/>
  <c r="J103"/>
  <c r="K102"/>
  <c r="J102"/>
  <c r="J101"/>
  <c r="K99"/>
  <c r="K98"/>
  <c r="J98"/>
  <c r="K83"/>
  <c r="J83"/>
  <c r="K81"/>
  <c r="J81"/>
  <c r="K80"/>
  <c r="J80"/>
  <c r="K79"/>
  <c r="J79"/>
  <c r="K78"/>
  <c r="J78"/>
  <c r="K77"/>
  <c r="J77"/>
  <c r="K76"/>
  <c r="J76"/>
  <c r="K73"/>
  <c r="J73"/>
  <c r="K72"/>
  <c r="J72"/>
  <c r="K71"/>
  <c r="J71"/>
  <c r="K70"/>
  <c r="J70"/>
  <c r="K69"/>
  <c r="J69"/>
  <c r="K68"/>
  <c r="J68"/>
  <c r="K67"/>
  <c r="J67"/>
  <c r="H66"/>
  <c r="H65"/>
  <c r="K64"/>
  <c r="J64"/>
  <c r="K63"/>
  <c r="J63"/>
  <c r="K62"/>
  <c r="J62"/>
  <c r="K61"/>
  <c r="J61"/>
  <c r="K60"/>
  <c r="J60"/>
  <c r="J59"/>
  <c r="H59"/>
  <c r="K58"/>
  <c r="J58"/>
  <c r="H58"/>
  <c r="K56"/>
  <c r="J56"/>
  <c r="K55"/>
  <c r="J55"/>
  <c r="K54"/>
  <c r="J54"/>
  <c r="K51"/>
  <c r="J51"/>
  <c r="K50"/>
  <c r="J50"/>
  <c r="K48"/>
  <c r="J48"/>
  <c r="K47"/>
  <c r="J47"/>
  <c r="K46"/>
  <c r="J46"/>
  <c r="K45"/>
  <c r="J45"/>
  <c r="K43"/>
  <c r="J43"/>
  <c r="K42"/>
  <c r="J42"/>
  <c r="K38"/>
  <c r="J38"/>
  <c r="K37"/>
  <c r="J37"/>
  <c r="J35"/>
  <c r="J34"/>
  <c r="J33"/>
  <c r="K32"/>
  <c r="J32"/>
  <c r="J31"/>
  <c r="K30"/>
  <c r="J30"/>
  <c r="K29"/>
  <c r="J29"/>
  <c r="K28"/>
  <c r="J28"/>
  <c r="K27"/>
  <c r="J27"/>
  <c r="K26"/>
  <c r="J26"/>
  <c r="K25"/>
  <c r="J25"/>
  <c r="J11"/>
  <c r="W8"/>
  <c r="V8"/>
  <c r="U8"/>
  <c r="T8"/>
  <c r="S8"/>
  <c r="R8"/>
  <c r="Q8"/>
  <c r="P8"/>
  <c r="O8"/>
  <c r="N8"/>
  <c r="M8"/>
  <c r="L8"/>
  <c r="K8"/>
  <c r="J8"/>
  <c r="W7"/>
  <c r="V7"/>
  <c r="U7"/>
  <c r="T7"/>
  <c r="S7"/>
  <c r="R7"/>
  <c r="Q7"/>
  <c r="P7"/>
  <c r="O7"/>
  <c r="N7"/>
  <c r="M7"/>
  <c r="L7"/>
  <c r="K7"/>
  <c r="J7"/>
  <c r="W6"/>
  <c r="V6"/>
  <c r="U6"/>
  <c r="T6"/>
  <c r="S6"/>
  <c r="R6"/>
  <c r="Q6"/>
  <c r="P6"/>
  <c r="O6"/>
  <c r="N6"/>
  <c r="M6"/>
  <c r="L6"/>
  <c r="K6"/>
  <c r="J6"/>
  <c r="E70" i="21"/>
  <c r="D70"/>
  <c r="M64"/>
  <c r="J64"/>
  <c r="F64"/>
  <c r="E64"/>
  <c r="D64"/>
  <c r="F63"/>
  <c r="E63"/>
  <c r="D63"/>
  <c r="F59"/>
  <c r="E59"/>
  <c r="D59"/>
  <c r="M58"/>
  <c r="J58"/>
  <c r="F58"/>
  <c r="E58"/>
  <c r="D58"/>
  <c r="C58"/>
  <c r="F57"/>
  <c r="D57"/>
  <c r="F56"/>
  <c r="D56"/>
  <c r="F55"/>
  <c r="D55"/>
  <c r="F54"/>
  <c r="D54"/>
  <c r="F53"/>
  <c r="D53"/>
  <c r="F52"/>
  <c r="D52"/>
  <c r="C52"/>
  <c r="F50"/>
  <c r="D50"/>
  <c r="F48"/>
  <c r="E48"/>
  <c r="D48"/>
  <c r="C48"/>
  <c r="E47"/>
  <c r="D47"/>
  <c r="E43"/>
  <c r="D43"/>
  <c r="E42"/>
  <c r="D42"/>
  <c r="C42"/>
  <c r="F41"/>
  <c r="D41"/>
  <c r="F40"/>
  <c r="D40"/>
  <c r="C40"/>
  <c r="F36"/>
  <c r="D36"/>
  <c r="M34"/>
  <c r="F34"/>
  <c r="D34"/>
  <c r="M33"/>
  <c r="F33"/>
  <c r="D33"/>
  <c r="C33"/>
  <c r="L32"/>
  <c r="H32"/>
  <c r="F32"/>
  <c r="D32"/>
  <c r="E30"/>
  <c r="D30"/>
  <c r="L29"/>
  <c r="H29"/>
  <c r="F29"/>
  <c r="E29"/>
  <c r="D29"/>
  <c r="C29"/>
  <c r="F28"/>
  <c r="E28"/>
  <c r="D28"/>
  <c r="F24"/>
  <c r="D24"/>
  <c r="F23"/>
  <c r="E23"/>
  <c r="D23"/>
  <c r="C23"/>
  <c r="E19"/>
  <c r="D19"/>
  <c r="F18"/>
  <c r="E18"/>
  <c r="D18"/>
  <c r="F17"/>
  <c r="D17"/>
  <c r="F16"/>
  <c r="D16"/>
  <c r="F13"/>
  <c r="E13"/>
  <c r="D13"/>
  <c r="C13"/>
  <c r="E12"/>
  <c r="D12"/>
  <c r="F11"/>
  <c r="D11"/>
  <c r="M8"/>
  <c r="J8"/>
  <c r="F8"/>
  <c r="E8"/>
  <c r="D8"/>
  <c r="M7"/>
  <c r="J7"/>
  <c r="F7"/>
  <c r="E7"/>
  <c r="D7"/>
  <c r="C7"/>
  <c r="M6"/>
  <c r="L6"/>
  <c r="K6"/>
  <c r="J6"/>
  <c r="I6"/>
  <c r="H6"/>
  <c r="G6"/>
  <c r="F6"/>
  <c r="E6"/>
  <c r="D6"/>
  <c r="C6"/>
</calcChain>
</file>

<file path=xl/sharedStrings.xml><?xml version="1.0" encoding="utf-8"?>
<sst xmlns="http://schemas.openxmlformats.org/spreadsheetml/2006/main" count="7437" uniqueCount="1842">
  <si>
    <t>附件1</t>
  </si>
  <si>
    <r>
      <rPr>
        <u/>
        <sz val="20"/>
        <color theme="1"/>
        <rFont val="方正小标宋简体"/>
        <charset val="134"/>
      </rPr>
      <t>柞水县2020</t>
    </r>
    <r>
      <rPr>
        <sz val="20"/>
        <color theme="1"/>
        <rFont val="方正小标宋简体"/>
        <charset val="134"/>
      </rPr>
      <t>年县级脱贫攻坚项目库汇总表</t>
    </r>
  </si>
  <si>
    <t>填报单位（盖章）：柞水县扶贫局</t>
  </si>
  <si>
    <t>序号</t>
  </si>
  <si>
    <t>项目类型</t>
  </si>
  <si>
    <t>项目个数</t>
  </si>
  <si>
    <t>项目预算总投资</t>
  </si>
  <si>
    <t>合计</t>
  </si>
  <si>
    <t>1.财政专项扶贫资金</t>
  </si>
  <si>
    <t>2.其他财政资金</t>
  </si>
  <si>
    <t>3.地方债务资金</t>
  </si>
  <si>
    <t>4.易地扶贫搬迁资金</t>
  </si>
  <si>
    <t>5.定点扶贫资金</t>
  </si>
  <si>
    <t>6.东西部协作资金</t>
  </si>
  <si>
    <t>7.社会捐赠资金</t>
  </si>
  <si>
    <t>8.银行贷款资金</t>
  </si>
  <si>
    <t>9.自筹</t>
  </si>
  <si>
    <t>总计</t>
  </si>
  <si>
    <t>一、产业扶贫</t>
  </si>
  <si>
    <t>1.种植养殖加工服务</t>
  </si>
  <si>
    <t>2.休闲农业与乡村旅游</t>
  </si>
  <si>
    <t>3.光伏项目</t>
  </si>
  <si>
    <t>4.生态扶贫项目</t>
  </si>
  <si>
    <t>5.其他</t>
  </si>
  <si>
    <t>二、就业扶贫</t>
  </si>
  <si>
    <t>1、贫困村创业致富带头人项目</t>
  </si>
  <si>
    <t>2、扶贫车间</t>
  </si>
  <si>
    <t>3.外出务工补助</t>
  </si>
  <si>
    <t>4.就业创业补助</t>
  </si>
  <si>
    <t>5.就业创业培训</t>
  </si>
  <si>
    <t>6.技能培训</t>
  </si>
  <si>
    <t>三、易地扶贫搬迁</t>
  </si>
  <si>
    <t>1.集中安置</t>
  </si>
  <si>
    <t>2.分散安置</t>
  </si>
  <si>
    <t>四、公益岗位</t>
  </si>
  <si>
    <t>1、贫困人口护林员</t>
  </si>
  <si>
    <t>2、贫困人口护路员</t>
  </si>
  <si>
    <t>3、贫困人口护水员</t>
  </si>
  <si>
    <t>4、贫困人口保洁员</t>
  </si>
  <si>
    <t>5.其他贫困人口公益性岗位</t>
  </si>
  <si>
    <t>五、教育扶贫</t>
  </si>
  <si>
    <t>1.享受“雨露计划”职业教育补助</t>
  </si>
  <si>
    <t>2.贫困村创业致富带头人创业培训</t>
  </si>
  <si>
    <t>3.其他教育扶贫</t>
  </si>
  <si>
    <t>六、健康扶贫</t>
  </si>
  <si>
    <t>1.参加城乡居民基本医疗保险</t>
  </si>
  <si>
    <t>2.参加大病保险</t>
  </si>
  <si>
    <t>3.接受医疗救助</t>
  </si>
  <si>
    <t>4.参加其他补充医疗保险</t>
  </si>
  <si>
    <t>5.参加意外保险</t>
  </si>
  <si>
    <t>6.接受大病（地方病）救治</t>
  </si>
  <si>
    <t>七、危房改造</t>
  </si>
  <si>
    <t>农村危房改造</t>
  </si>
  <si>
    <t>八、金融扶贫</t>
  </si>
  <si>
    <t>1.扶贫小额贷款贴息</t>
  </si>
  <si>
    <t>2.扶贫龙头企业合作社等经营主体贷款贴息</t>
  </si>
  <si>
    <t>3.产业保险</t>
  </si>
  <si>
    <t>4.扶贫小额信贷风险补偿金</t>
  </si>
  <si>
    <t>九、生活条件改善</t>
  </si>
  <si>
    <t>1.入户路改造</t>
  </si>
  <si>
    <t>2.解决安全饮水</t>
  </si>
  <si>
    <t>3.厨房厕所圈舍等改造</t>
  </si>
  <si>
    <t>十、综合保障性扶贫</t>
  </si>
  <si>
    <t>1.享受农村居民最低生活保障</t>
  </si>
  <si>
    <t>2.享受特困人员救助供养</t>
  </si>
  <si>
    <t>3.参加城乡居民基本养老保险</t>
  </si>
  <si>
    <t>4.接受留守关爱服务</t>
  </si>
  <si>
    <t>5.接受临时救助</t>
  </si>
  <si>
    <t>十一、村基础设施</t>
  </si>
  <si>
    <t>1.通村、组路道路硬化及护栏</t>
  </si>
  <si>
    <t>2.通生产用电</t>
  </si>
  <si>
    <t>3.通生活用电</t>
  </si>
  <si>
    <t>4.光纤宽带接入</t>
  </si>
  <si>
    <t>5.产业路</t>
  </si>
  <si>
    <t>6.其他</t>
  </si>
  <si>
    <t>十二、村公共服务</t>
  </si>
  <si>
    <t>1.规划保留的村小学改造</t>
  </si>
  <si>
    <t>2.标准化卫生室</t>
  </si>
  <si>
    <t>3.幼儿园建设</t>
  </si>
  <si>
    <t>4.村级文化活动广场</t>
  </si>
  <si>
    <t>十三、项目管理费</t>
  </si>
  <si>
    <t>附件2</t>
  </si>
  <si>
    <t>项目名称
（自定义名称）</t>
  </si>
  <si>
    <t>项目摘要
（建设内容及规模）</t>
  </si>
  <si>
    <t>项目实施地点</t>
  </si>
  <si>
    <t>规划
年度</t>
  </si>
  <si>
    <t>主管
单位</t>
  </si>
  <si>
    <t>项目
负责
人</t>
  </si>
  <si>
    <t>联系电话</t>
  </si>
  <si>
    <t>项目预算总投资（万元）</t>
  </si>
  <si>
    <t>项目
归属</t>
  </si>
  <si>
    <t>是否纳入年度项目实施计划</t>
  </si>
  <si>
    <t>是否“贫困村提升工程”</t>
  </si>
  <si>
    <t>是否资产收益扶贫</t>
  </si>
  <si>
    <t>是否增加村集体收入</t>
  </si>
  <si>
    <t>是否易地搬迁后扶项目</t>
  </si>
  <si>
    <t>直接受益
贫困人口</t>
  </si>
  <si>
    <t>受益总人口</t>
  </si>
  <si>
    <t>带贫减贫机制</t>
  </si>
  <si>
    <t>绩效目标</t>
  </si>
  <si>
    <t>备注</t>
  </si>
  <si>
    <t>请勿删除</t>
  </si>
  <si>
    <t>镇/办</t>
  </si>
  <si>
    <t>村/社区</t>
  </si>
  <si>
    <t>其中：财政专项扶贫资金</t>
  </si>
  <si>
    <t>其中：除财政专项扶贫资金外的资金</t>
  </si>
  <si>
    <t>新建</t>
  </si>
  <si>
    <t>2018年</t>
  </si>
  <si>
    <t>解决“两不愁三保障”项目</t>
  </si>
  <si>
    <t>是</t>
  </si>
  <si>
    <t>小计</t>
  </si>
  <si>
    <t>中央</t>
  </si>
  <si>
    <t>省级</t>
  </si>
  <si>
    <t>市级</t>
  </si>
  <si>
    <t>县级</t>
  </si>
  <si>
    <t>1.其他财政资金</t>
  </si>
  <si>
    <t>2.地方债务资金</t>
  </si>
  <si>
    <t>3.易地扶贫搬迁资金</t>
  </si>
  <si>
    <t>4.定点扶贫资金</t>
  </si>
  <si>
    <t>5.东西部协作资金</t>
  </si>
  <si>
    <t>6.社会捐赠资金</t>
  </si>
  <si>
    <t>7.银行贷款资金</t>
  </si>
  <si>
    <t>8.自筹</t>
  </si>
  <si>
    <t>户数
(户)</t>
  </si>
  <si>
    <t>人数
（人）</t>
  </si>
  <si>
    <t>续建</t>
  </si>
  <si>
    <t>2019年</t>
  </si>
  <si>
    <t>巩固提升项目</t>
  </si>
  <si>
    <t>否</t>
  </si>
  <si>
    <t>总 计</t>
  </si>
  <si>
    <t>2020年</t>
  </si>
  <si>
    <t>2021年</t>
  </si>
  <si>
    <t>1</t>
  </si>
  <si>
    <t>2020年柞水县亿昇小区社区工厂项目</t>
  </si>
  <si>
    <t>新建全框架结构混凝土结构厂房三层，总建筑面积1824平方米及配套的消防、给排水、道路、供电等附属设施工程。</t>
  </si>
  <si>
    <t>乾佑街办</t>
  </si>
  <si>
    <t>石镇社区一组</t>
  </si>
  <si>
    <t>县发改局</t>
  </si>
  <si>
    <t>谭  让</t>
  </si>
  <si>
    <t>采取收益分红、提供就业岗位带动贫困户增收</t>
  </si>
  <si>
    <t>项目建设期通过劳务带动15个贫困人口，可增收2万元/人·年；建成后每年从社区工厂受益中按照扶持资金投入量的不低于6%的提取，小计24万元用于贫困户受益，开发公益岗位可安置10人就业，可增收1.2万元/人·年</t>
  </si>
  <si>
    <t>2</t>
  </si>
  <si>
    <t>2020年红岩寺镇移民搬迁点社区工厂项目</t>
  </si>
  <si>
    <t>项目总占地面积0.98亩，主要建设社区加工厂房1200㎡，附属建筑物全天候晾晒场共计350平方米，附属用房200㎡。硬化道路160平方米，配套建成供水、供电、排污管道等其他功能设施。</t>
  </si>
  <si>
    <t>红岩寺镇</t>
  </si>
  <si>
    <t>红岩社区原红岩寺农技站</t>
  </si>
  <si>
    <t>张香林</t>
  </si>
  <si>
    <t>项目建设期通过劳务带动5个贫困人口，可增收2.1万元/人·年；建成后通过公益岗位安置、劳务带动贫困人口63人，可增收1.3万元/人·年；每年从社区工厂受益中按照扶持资金投入量的不低于6%的提取，小计15.6万元，用于贫困户受益</t>
  </si>
  <si>
    <t>3</t>
  </si>
  <si>
    <t>扶贫产业园轻工业标准化厂房建设项目</t>
  </si>
  <si>
    <t>建设扶贫产业园标准化厂房9449.5平方米及相关配套设施。</t>
  </si>
  <si>
    <t>下梁镇</t>
  </si>
  <si>
    <t>沙坪社区</t>
  </si>
  <si>
    <t>县发改局、县域工业集中区管理委员会</t>
  </si>
  <si>
    <t>汪正华</t>
  </si>
  <si>
    <t>吸纳贫困劳动力就业务工实现增收。</t>
  </si>
  <si>
    <t>项目建成后将惠及带动下梁镇附近易地搬迁贫困户200户800人的后继扶持和就业问题。</t>
  </si>
  <si>
    <t>4</t>
  </si>
  <si>
    <t>2020年柞水县易地扶贫搬迁就业扶贫产业园区建设项目</t>
  </si>
  <si>
    <t>新建易地扶贫搬迁就业扶贫产业园标准化厂房、培训中心等4330平方米。</t>
  </si>
  <si>
    <t>乾佑街道办事处</t>
  </si>
  <si>
    <t>仁和社区</t>
  </si>
  <si>
    <t>县人社局</t>
  </si>
  <si>
    <t>张沛</t>
  </si>
  <si>
    <t xml:space="preserve">
巩固提升类项目</t>
  </si>
  <si>
    <t>为月泉山庄、浩越小区、阳光小区、亿昇小区搬迁的贫困群众提供就业岗位和职业培训，从而达到改善群众生产生活条件，实现移民搬迁贫困群众“搬得出、稳得住、能致富”的目标。</t>
  </si>
  <si>
    <t>提供就业岗位，带动400户1000余人脱贫致富</t>
  </si>
  <si>
    <t>商财办社〔2017〕51号</t>
  </si>
  <si>
    <t>人社局</t>
  </si>
  <si>
    <t>5</t>
  </si>
  <si>
    <t>2020年石镇社区湾潭子巾帼扶贫车间(惠民小区就业中心)</t>
  </si>
  <si>
    <t>该项目占地524平方米，在石镇社区新建3层就业服务中心，建筑面积1154平方米，并建设道路、供电等配套工程。</t>
  </si>
  <si>
    <t>王  斌</t>
  </si>
  <si>
    <t>项目建设期通过劳务带动贫困人口增收1.2万元/人·年；建成后通过安置就业带动贫困人口增收1.2万元/人·年，每年从扶贫车间受益中按照扶持资金投入量的不低于6%的提取，小计15.6万元，用于10个贫困人口受益</t>
  </si>
  <si>
    <t>6</t>
  </si>
  <si>
    <t>2020年曹坪镇窑镇社区移民点“百里药谷”中药材加工厂扩建项目</t>
  </si>
  <si>
    <t>扩建200平方米加工厂房一幢，购置药材加工相关配套设备，化验检测中心60平方米，附属建设水、电、路等基础设施，带动曹坪镇及周边种植中药材1000亩。</t>
  </si>
  <si>
    <t>曹坪镇</t>
  </si>
  <si>
    <t>窑镇社区</t>
  </si>
  <si>
    <t>李晓燕</t>
  </si>
  <si>
    <t>采取收益分红带动贫困户增收</t>
  </si>
  <si>
    <t>项目建设期10户46人通过劳务带动贫困人口增收1.6万元/人·年；建成后每年从资产受益中按照扶持资金投入量的不低于6%的提取，小计2.88万元，用于8户29人贫困人口分红受益</t>
  </si>
  <si>
    <t>7</t>
  </si>
  <si>
    <t>2020年马家台中药材加工基地扩建项目</t>
  </si>
  <si>
    <t>扩建包装、粉碎、切片车间200平方米；新建药材烘房36平方米；购置烘烤设备1台（套）、多功能切药机3套、包装机1套、粉碎机1套等设备；扩建育苗示范基地20亩、扩建示范基地种植60亩。</t>
  </si>
  <si>
    <t>瓦房口镇</t>
  </si>
  <si>
    <t>马家台村</t>
  </si>
  <si>
    <t>项目建设期15户58通过劳务带动贫困人口增收1.2万元/人·年；建成后每年从资产受益中按照扶持资金投入量的不低于6%的提取，小计1.8万元，用于10户31贫困贫困人口分红受益</t>
  </si>
  <si>
    <t>8</t>
  </si>
  <si>
    <t>2020年久顺源饰品加工社区工厂</t>
  </si>
  <si>
    <t>主要按订单来料加工头饰、装点摆件等各类工艺品，解决县城区域内易地扶贫移民搬迁安置点留守妇女就业问题。改造加工车间、培训室、展厅、库房等生产用房360平方米，购置工艺加工设备、相关设备若干台（套）；并开展家政用工、钟点工、月嫂、陪护等灵活多样就业方式增加贫困群众收入。</t>
  </si>
  <si>
    <t>党  慧</t>
  </si>
  <si>
    <t>项目建成后通过安置就业带动贫困人口增收1.2万元/人·年，每年从资产受益中按照扶持资金投入量的不低于6%的提取，小计1.8万元，可用于123个贫困人口受益</t>
  </si>
  <si>
    <t>9</t>
  </si>
  <si>
    <t>2020年柞水县黑木耳食用菌精深加工项目</t>
  </si>
  <si>
    <t>建设黑木耳食用菌深加工、包装、储藏车间1600㎡、综合楼1340㎡，配套建设电力车间、厂区车库、仓储库等设施，形成集食用菌生产、栽植、加工、储存、研发、购销一条龙的完整产业链条。</t>
  </si>
  <si>
    <t>凤凰镇</t>
  </si>
  <si>
    <t>金凤村</t>
  </si>
  <si>
    <t>何锦漪</t>
  </si>
  <si>
    <t>项目建设期通过劳务带动贫困人口增收1.2万元/人·年；建成后通过安置就业带动贫困人口增收1.1万元/人·年，每年从资产受益中按照扶持资金投入量的不低于6%的提取，小计60万元，用于1435个贫困人口受益</t>
  </si>
  <si>
    <t>10</t>
  </si>
  <si>
    <t>2020年高淳柞水千亩无性系茶叶种植示范园</t>
  </si>
  <si>
    <t xml:space="preserve"> 1.扩建茶叶种植400亩；2.新建加工厂房、技术培训室、生活用房等1570平方米；3.建设园区产业道路1条3.6公路；4.栽植早园竹200亩。</t>
  </si>
  <si>
    <t>杏坪镇</t>
  </si>
  <si>
    <t>中台村石家山</t>
  </si>
  <si>
    <t>范培勇</t>
  </si>
  <si>
    <t>项目建设期通过劳务带动贫困人口增收1.4万元/人·年；建成后通过安置就业带动贫困人口增收1.6万元/人·年，每年从项目受益中按照扶持资金投入量的不低于6%的提取，小计24万元，用于40个贫困人口受益</t>
  </si>
  <si>
    <t>11</t>
  </si>
  <si>
    <t>2020年柞水木耳实验研发综合中心项目</t>
  </si>
  <si>
    <t>改建研发试验中心2000㎡和智能温室大棚1300㎡，配备菌种研发硬件设施及相关设备100台（套）。</t>
  </si>
  <si>
    <t>肖台村</t>
  </si>
  <si>
    <t>项目建设期通过劳务带动贫困人口增收1.2万元/人·年；建成后通过安置就业带动贫困人口增收1.6万元/人·年，每年从资产受益中按照扶持资金投入量的不低于6%的提取，小计48万元，用于1348个贫困人口受益</t>
  </si>
  <si>
    <t>12</t>
  </si>
  <si>
    <t>2020年金米木耳产业园木耳种植项目</t>
  </si>
  <si>
    <t>地栽及大棚吊袋木耳栽植30万袋，建设园区内相关附属设施设备等</t>
  </si>
  <si>
    <t>小岭镇</t>
  </si>
  <si>
    <t>金米村</t>
  </si>
  <si>
    <t>陈  立</t>
  </si>
  <si>
    <t>项目建成后通过安置就业带动贫困人口增收1.2万元/人·年，每年从项目受益中按照扶持资金投入量的不低于6%的提取，小计12万元，用于344个贫困人口受益</t>
  </si>
  <si>
    <t>13</t>
  </si>
  <si>
    <t>2020年土鸡选育项目</t>
  </si>
  <si>
    <t>改建鸡舍2栋500平方米、孵化室60平方米、育雏室400平方米、饲料加工厂房160平方米，新建无害化处理化尸池50立方米、选育柞水土鸡种鸡500套。</t>
  </si>
  <si>
    <t>九间房村</t>
  </si>
  <si>
    <t>汤小斌</t>
  </si>
  <si>
    <t>项目建设期通过劳务带动50个贫困人口增收1.25万元/人·年； 项目建成后每年从资产受益中按照扶持资金投入量的不低于6%的提取，小计1.8万元，用于开发公益岗位，带动39个贫困人口增收</t>
  </si>
  <si>
    <t>14</t>
  </si>
  <si>
    <t>2020年柞水县瓦房口生态有机肥厂</t>
  </si>
  <si>
    <t>依托瓦房口镇大河村及周边畜禽粪便和柞水废弃菌包建设有机肥加工厂一处。建设有机肥发酵车间、后熟车间、混合粉碎制粒车间、库房等2000平方米.购置翻抛机.装载机.筛分机.粉碎机.运输车辆等设备。</t>
  </si>
  <si>
    <t>大河村</t>
  </si>
  <si>
    <t>叶正朝</t>
  </si>
  <si>
    <t>项目建设期通过劳务带动贫困人口增收1.1万元/人·年；建成后通过安置就业带动贫困人口增收2.3万元/人·年，每年从资产受益中按照扶持资金投入量的不低于6%的提取，小计1.8万元，用于32个贫困人口受益</t>
  </si>
  <si>
    <t>15</t>
  </si>
  <si>
    <t>2020年柞水供销农产品分拣包装展销及消费扶贫超市</t>
  </si>
  <si>
    <t>在曹坪镇窑镇社区建设农产品分拣包装车间600㎡、购置相关设备；在石镇街设立农产品展销中心130㎡、电商销售及服务中心70㎡；在城区建设供销农产品超市50㎡、农产品扶贫专柜3处30㎡，制作包装箱（袋）5.5万个</t>
  </si>
  <si>
    <t>曹坪镇及乾佑镇</t>
  </si>
  <si>
    <t>石镇社区</t>
  </si>
  <si>
    <t>谢如意</t>
  </si>
  <si>
    <t>每年从项目受益中按照扶持资金投入量的6%的提取，小计5.4万元用于乾佑街办马房子村贫困户受益，其中集体提留1.8万元用于开发公益岗位3户7人，4.32万元用于20户70人分红受益</t>
  </si>
  <si>
    <t>16</t>
  </si>
  <si>
    <t>2020年柞水木耳小镇扶贫车间及消费扶贫网络销售平台建设项目</t>
  </si>
  <si>
    <t>1.改建标准化无菌农产品分选加工包装车间600平米，购置木耳化验烘干、分选称重、包装、输送等设备35台；2.在淘宝、京东、拼多多、国美在线、832等网络平台官方旗舰店建立柞水优质农产品产品消费扶贫网络化运营平台，设计产品包装10个，制作包装箱(袋）5万个。</t>
  </si>
  <si>
    <t>西川村</t>
  </si>
  <si>
    <t>吴礼健</t>
  </si>
  <si>
    <t>项目建设期和建成后通过安置就业带动贫困人口增收1.7万元/人·年，每年从资产受益中按照扶持资金投入量的不低于6%的提取，小计3万元，用于104个贫困人口受益</t>
  </si>
  <si>
    <t>农业产业项目</t>
  </si>
  <si>
    <t>2020年营盘镇秦丰村产业发展项目</t>
  </si>
  <si>
    <t>续建木耳基地大棚61座11958.4平方米</t>
  </si>
  <si>
    <t>营盘镇</t>
  </si>
  <si>
    <t>秦丰村</t>
  </si>
  <si>
    <t>县扶贫局</t>
  </si>
  <si>
    <t>吴向阳</t>
  </si>
  <si>
    <t>村集体经济带动</t>
  </si>
  <si>
    <t>通过续建木耳大棚61个，促使贫困户发展木耳74万代，人均增收1000元</t>
  </si>
  <si>
    <t>农业新增项目</t>
  </si>
  <si>
    <t>2020年营盘镇丰河村产业发展项目</t>
  </si>
  <si>
    <t>新建木耳基地大棚26座7020平方米</t>
  </si>
  <si>
    <t>丰河村</t>
  </si>
  <si>
    <t>骆朝安</t>
  </si>
  <si>
    <t>通过发展集体经济，带动贫困户人均增收800元</t>
  </si>
  <si>
    <t>2020年营盘镇北河村产业发展项目</t>
  </si>
  <si>
    <t>新建木耳基地大棚48座9350平方米</t>
  </si>
  <si>
    <t>北河村</t>
  </si>
  <si>
    <t>吴祥财</t>
  </si>
  <si>
    <t>2020年营盘镇龙潭村产业发展项目</t>
  </si>
  <si>
    <t>新建木耳基地大棚33座6600平方米</t>
  </si>
  <si>
    <t>龙潭村</t>
  </si>
  <si>
    <t>朱端平</t>
  </si>
  <si>
    <t>2020年营盘镇药王堂村木耳产业发展项目</t>
  </si>
  <si>
    <t>地栽木耳20.8万袋</t>
  </si>
  <si>
    <t>药王堂村</t>
  </si>
  <si>
    <t>朱恢玲</t>
  </si>
  <si>
    <t>通过发展地栽木耳项目，带动16户贫困户拓宽增收渠道，户均增收800元。</t>
  </si>
  <si>
    <t>2020年营盘镇营镇社区木耳产业发展项目</t>
  </si>
  <si>
    <t>地栽木耳1.95万袋</t>
  </si>
  <si>
    <t>营镇社区</t>
  </si>
  <si>
    <t>房春华</t>
  </si>
  <si>
    <t>通过发展地栽木耳项目，带动5户贫困户拓宽增收渠道，户均增收800元。</t>
  </si>
  <si>
    <t>2020年营盘镇龙潭村木耳产业发展项目</t>
  </si>
  <si>
    <t>地栽木耳32.5万袋</t>
  </si>
  <si>
    <t>彭方有</t>
  </si>
  <si>
    <t>通过发展地栽木耳项目，带动25户贫困户拓宽增收渠道，户均增收800元。</t>
  </si>
  <si>
    <t>2020年营盘镇秦丰村木耳产业发展项目</t>
  </si>
  <si>
    <t>吊袋木耳栽培56万袋</t>
  </si>
  <si>
    <t>通过发展地栽木耳项目，带动15户贫困户拓宽增收渠道，户均增收800元。</t>
  </si>
  <si>
    <t>2020年营盘镇丰河村木耳产业发展项目</t>
  </si>
  <si>
    <t>吊袋木耳栽培42万袋</t>
  </si>
  <si>
    <t>2020年营盘镇北河村木耳产业发展项目</t>
  </si>
  <si>
    <t>2020年营盘镇两河村冷水鱼产业发展项目</t>
  </si>
  <si>
    <t>冷水鱼养殖30万尾，建设鱼苗繁殖厂200㎡，农家乐改造210㎡。</t>
  </si>
  <si>
    <t>两河村</t>
  </si>
  <si>
    <t>唐安民</t>
  </si>
  <si>
    <t>通过发展冷水鱼养殖，带动贫困户户均增收1000元</t>
  </si>
  <si>
    <t>2020年乾佑街办马房子村木耳产业发展项目</t>
  </si>
  <si>
    <t>地栽木耳15万袋</t>
  </si>
  <si>
    <t>乾佑
街办</t>
  </si>
  <si>
    <t>马房子村</t>
  </si>
  <si>
    <t>张永有</t>
  </si>
  <si>
    <t>通过发展地栽木耳项目，带动73户贫困户脱贫增收</t>
  </si>
  <si>
    <t>2020年乾佑街办车家河村产业发展项目</t>
  </si>
  <si>
    <t>续建木耳基地大棚26座4775.94平方米</t>
  </si>
  <si>
    <t>车家河村</t>
  </si>
  <si>
    <t>王学军</t>
  </si>
  <si>
    <t>544</t>
  </si>
  <si>
    <t>通过木耳基地大棚建设项目，带动199户贫困户脱贫增收</t>
  </si>
  <si>
    <t>农业农村局</t>
  </si>
  <si>
    <t>2020年乾佑街办什家湾村产业发展项目</t>
  </si>
  <si>
    <t>续建木耳基地大棚19座5331平方米</t>
  </si>
  <si>
    <t>什家湾村</t>
  </si>
  <si>
    <t>张正敏</t>
  </si>
  <si>
    <t>通过木耳基地大棚建设项目，带动40户贫困户脱贫增收</t>
  </si>
  <si>
    <t>2020年乾佑街办车家河村木耳产业发展项目</t>
  </si>
  <si>
    <t>吊袋木耳栽培袋数30万袋，地栽木耳13万袋</t>
  </si>
  <si>
    <t>通过发展木耳项目，带动199户贫困户脱贫增收</t>
  </si>
  <si>
    <t>2020年乾佑街办什家湾村木耳产业发展项目</t>
  </si>
  <si>
    <t>吊袋木耳栽培袋数30万袋</t>
  </si>
  <si>
    <t>通过发展木耳项目，带动40户贫困户脱贫增收</t>
  </si>
  <si>
    <t>2020年乾佑街办梨园村木耳产业发展项目</t>
  </si>
  <si>
    <t>吊袋木耳栽培袋数13万袋</t>
  </si>
  <si>
    <t>梨园村</t>
  </si>
  <si>
    <t>张烈国</t>
  </si>
  <si>
    <t>通过发展地栽木耳项目，带动25户贫困户脱贫增收</t>
  </si>
  <si>
    <t>2020年下梁镇老庵寺村香菇种植项目</t>
  </si>
  <si>
    <t>香菇种植30万袋，续建发菌棚147（15亩），制袋生产线1条</t>
  </si>
  <si>
    <t>老庵寺村</t>
  </si>
  <si>
    <t>余方学</t>
  </si>
  <si>
    <t>通过香菇种植100万袋带动贫困户增收1000元</t>
  </si>
  <si>
    <t>2020年下梁镇金盆村产业发展项目</t>
  </si>
  <si>
    <t>新建木耳基地大棚23座6200平方米</t>
  </si>
  <si>
    <t>金盆村</t>
  </si>
  <si>
    <t>朱毅</t>
  </si>
  <si>
    <t>通过产业发展带动扶贫</t>
  </si>
  <si>
    <t>带动116户贫困户增收</t>
  </si>
  <si>
    <t>2020年下梁镇西川村木耳产业发展项目</t>
  </si>
  <si>
    <t>何照林</t>
  </si>
  <si>
    <t>带动147户贫困户增收</t>
  </si>
  <si>
    <t>2020年下梁镇金盆村木耳产业发展项目</t>
  </si>
  <si>
    <t>朱正红</t>
  </si>
  <si>
    <t>通过发展地栽木耳18万袋，带动118户贫困户增收</t>
  </si>
  <si>
    <t>2020年下梁镇胜利村花卉产业发展项目</t>
  </si>
  <si>
    <t>发展盆栽花卉10万盆（大盆5万盆、小盆5万盆）</t>
  </si>
  <si>
    <t>胜利村</t>
  </si>
  <si>
    <t>王金富</t>
  </si>
  <si>
    <t>通过花卉种植80亩，建设大个棚25个喷灌设施80亩，产业路500米，监控设施带动贫困户增收1000元</t>
  </si>
  <si>
    <t>2020年下梁镇四新村秋季香菇项目</t>
  </si>
  <si>
    <t>发展秋季香菇5万袋。</t>
  </si>
  <si>
    <t>四新村</t>
  </si>
  <si>
    <t>杜鹏</t>
  </si>
  <si>
    <t>通过发展秋季香菇20万袋，建设大棚15个，带动164户贫困户增收</t>
  </si>
  <si>
    <t>2020年小岭镇金米村产业发展项目</t>
  </si>
  <si>
    <t>续建木耳基地大棚52座15496.8平方米</t>
  </si>
  <si>
    <t>江百川</t>
  </si>
  <si>
    <t>村集体经济产业带动</t>
  </si>
  <si>
    <t>2020年小岭镇金米村木耳产业发展项目</t>
  </si>
  <si>
    <t>吊袋木耳栽培袋数10.2万袋，地栽木耳25万袋</t>
  </si>
  <si>
    <t>2020年凤凰镇金凤村产业发展项目</t>
  </si>
  <si>
    <t>新建木耳基地大棚36座9799平方米</t>
  </si>
  <si>
    <t>孟谋堂</t>
  </si>
  <si>
    <t>发展吊袋木耳，促进贫困户增收</t>
  </si>
  <si>
    <t>通过发展吊袋木耳，带动47户贫困户增收</t>
  </si>
  <si>
    <t>县农业农村局</t>
  </si>
  <si>
    <t>2020年凤凰镇清水村产业发展项目</t>
  </si>
  <si>
    <t>续建木耳基地大棚55座15483.2平方米</t>
  </si>
  <si>
    <t>清水村</t>
  </si>
  <si>
    <t>汪学明</t>
  </si>
  <si>
    <t>通过发展吊袋木耳，带动78户贫困户增收</t>
  </si>
  <si>
    <t>2020年凤凰镇清水村木耳产业发展项目</t>
  </si>
  <si>
    <t>吊袋木耳栽培袋数46.5万袋</t>
  </si>
  <si>
    <t>带动贫困户发展木耳产业增收</t>
  </si>
  <si>
    <t>带动78户贫困户增收</t>
  </si>
  <si>
    <t>2020年凤凰镇清水村木耳产业发展补助项目</t>
  </si>
  <si>
    <t>用于木耳产业发展补助</t>
  </si>
  <si>
    <t>2020年杏坪镇党台村产业发展项目</t>
  </si>
  <si>
    <t>续建木耳基地大棚54座15968平方米</t>
  </si>
  <si>
    <t>党台村</t>
  </si>
  <si>
    <t>邓有军</t>
  </si>
  <si>
    <t>产业带动扶贫</t>
  </si>
  <si>
    <t>通过发展木耳产业带动户贫困户增收</t>
  </si>
  <si>
    <t>2020年杏坪镇杏坪社区产业发展项目</t>
  </si>
  <si>
    <t>续建木耳基地大棚50座16037.44平方米</t>
  </si>
  <si>
    <t>杏坪社区</t>
  </si>
  <si>
    <t>孔祥力</t>
  </si>
  <si>
    <t>通过发展产业带动贫困户增收</t>
  </si>
  <si>
    <t>2020年杏坪镇肖台村产业发展项目</t>
  </si>
  <si>
    <t>续建木耳基地大棚48座14523.28平方米</t>
  </si>
  <si>
    <t>杜福旺</t>
  </si>
  <si>
    <t>通过发展产业带动158户贫困户增收</t>
  </si>
  <si>
    <t>2020年杏坪镇杏坪社区木耳产业发展项目</t>
  </si>
  <si>
    <t>吊袋木耳栽培袋数7万袋</t>
  </si>
  <si>
    <t>通过发展产业带动16户贫困户增收</t>
  </si>
  <si>
    <t>2020年杏坪镇柴庄社区产业发展项目</t>
  </si>
  <si>
    <t>新建木耳基地大棚53座11888平方米</t>
  </si>
  <si>
    <t>柴庄社区</t>
  </si>
  <si>
    <t>53</t>
  </si>
  <si>
    <t>150</t>
  </si>
  <si>
    <t>通过发展木耳产业项目，带动53户贫困户脱贫增收</t>
  </si>
  <si>
    <t>2020年杏坪镇柴庄社区木耳产业发展项目</t>
  </si>
  <si>
    <t>吊袋木耳栽培袋数72万袋</t>
  </si>
  <si>
    <t>27</t>
  </si>
  <si>
    <t>81</t>
  </si>
  <si>
    <t>通过发展木耳产业项目，带动27户贫困户脱贫增收</t>
  </si>
  <si>
    <t>2020年杏坪镇肖台村木耳产业发展项目</t>
  </si>
  <si>
    <t>吊袋木耳栽培袋数16.2万袋，地栽木耳15.2万袋</t>
  </si>
  <si>
    <t>王大莲</t>
  </si>
  <si>
    <t>产业扶持</t>
  </si>
  <si>
    <t>带动158户贫困户增收</t>
  </si>
  <si>
    <t>2020年杏坪镇晨光村生猪养殖项目</t>
  </si>
  <si>
    <t>养猪300头</t>
  </si>
  <si>
    <t>晨光村</t>
  </si>
  <si>
    <t>章明义</t>
  </si>
  <si>
    <t>带动贫困户增收</t>
  </si>
  <si>
    <t>2020年杏坪镇腰庄村构树种植项目</t>
  </si>
  <si>
    <t>构树管护220亩</t>
  </si>
  <si>
    <t>腰庄村</t>
  </si>
  <si>
    <t>饶顺海</t>
  </si>
  <si>
    <t>2020年杏坪镇腰庄村生猪养殖项目</t>
  </si>
  <si>
    <t>生猪养殖500头</t>
  </si>
  <si>
    <t>2020年杏坪镇云蒙村茶园建设项目</t>
  </si>
  <si>
    <t>建设茶园100亩</t>
  </si>
  <si>
    <t>云蒙村</t>
  </si>
  <si>
    <t>魏长芝</t>
  </si>
  <si>
    <t>2020年杏坪镇云蒙村段木木耳项目</t>
  </si>
  <si>
    <t>段木木耳200架</t>
  </si>
  <si>
    <t>2020年杏坪镇联丰村养牛项目</t>
  </si>
  <si>
    <t>养牛120头，标准化圈舍建设</t>
  </si>
  <si>
    <t>联丰村</t>
  </si>
  <si>
    <t>2020年瓦房口镇金台村产业发展项目</t>
  </si>
  <si>
    <t>续建木耳基地大棚39座9481.6平方米</t>
  </si>
  <si>
    <t>金台村</t>
  </si>
  <si>
    <t>徐家文</t>
  </si>
  <si>
    <t>通过大棚建设促进发展吊袋木耳项目</t>
  </si>
  <si>
    <t>2020年瓦房口镇老庄村产业发展项目</t>
  </si>
  <si>
    <t>续建木耳基地大棚35座12069.6平方米</t>
  </si>
  <si>
    <t>老庄村</t>
  </si>
  <si>
    <t>王国政</t>
  </si>
  <si>
    <t>2020年瓦房口镇街垣社区产业发展项目</t>
  </si>
  <si>
    <t>续建木耳基地大棚16座6064.8平方米</t>
  </si>
  <si>
    <t>街垣社区</t>
  </si>
  <si>
    <t>李莉</t>
  </si>
  <si>
    <t>2020年瓦房口镇颜家庄村产业发展项目</t>
  </si>
  <si>
    <t>新建木耳基地大棚31座8925平方米</t>
  </si>
  <si>
    <t>颜家庄村</t>
  </si>
  <si>
    <t>通过发展吊袋大棚木耳，带动155户贫困户增收500元</t>
  </si>
  <si>
    <t>2020年瓦房口镇金台村木耳产业发展项目</t>
  </si>
  <si>
    <t>吊袋木耳栽培袋数52.33万袋</t>
  </si>
  <si>
    <t>通过发展吊袋木耳项目带动169户贫困户增收500元</t>
  </si>
  <si>
    <t>2020年瓦房口镇老庄村木耳产业发展项目</t>
  </si>
  <si>
    <t>吊袋木耳栽培袋数20.5万袋</t>
  </si>
  <si>
    <t>通过发展吊袋木耳项目带动116户贫困户增收500元</t>
  </si>
  <si>
    <t>2020年瓦房口镇街垣社区木耳产业发展项目</t>
  </si>
  <si>
    <t>吊袋木耳栽培袋数20.008万袋</t>
  </si>
  <si>
    <t>通过发展吊袋木耳项目带动153户贫困户增收500元</t>
  </si>
  <si>
    <t>2020年瓦房口镇磨沟村木耳产业发展项目</t>
  </si>
  <si>
    <t>吊袋木耳栽培袋数17.16万袋</t>
  </si>
  <si>
    <t>磨沟村</t>
  </si>
  <si>
    <t>肖世荣</t>
  </si>
  <si>
    <t>带动148户贫困户脱贫增收</t>
  </si>
  <si>
    <t>2020年瓦房口镇金星村木耳产业发展项目</t>
  </si>
  <si>
    <t>地栽木耳14万袋</t>
  </si>
  <si>
    <t>金星村</t>
  </si>
  <si>
    <t>蔡庸哲</t>
  </si>
  <si>
    <t>带动153户贫困户脱贫增收</t>
  </si>
  <si>
    <t>2020年曹坪镇马房湾村产业发展项目</t>
  </si>
  <si>
    <t>续建木耳基地大棚28座6666.4平方米</t>
  </si>
  <si>
    <t>马房湾村</t>
  </si>
  <si>
    <t>邹胜利</t>
  </si>
  <si>
    <t>通过木耳产业发展，带动贫困户增收。</t>
  </si>
  <si>
    <t>2020年曹坪镇东沟村产业发展项目</t>
  </si>
  <si>
    <t>续建木耳基地大棚30座9212.8平方米</t>
  </si>
  <si>
    <t>东沟村</t>
  </si>
  <si>
    <t>雷定贵</t>
  </si>
  <si>
    <t>2020年曹坪镇中坪社区产业发展项目</t>
  </si>
  <si>
    <t>续建木耳基地大棚40座11112.8平方米</t>
  </si>
  <si>
    <t>中坪社区</t>
  </si>
  <si>
    <t>曾家斌</t>
  </si>
  <si>
    <t>2020年曹坪镇马房湾村木耳产业发展项目</t>
  </si>
  <si>
    <t>吊袋木耳栽培袋数80万袋</t>
  </si>
  <si>
    <t>2020年曹坪镇东沟村木耳产业发展项目</t>
  </si>
  <si>
    <t>吊袋木耳栽培袋数62.5万袋，地栽木耳3万袋</t>
  </si>
  <si>
    <t>2020年曹坪镇中坪社区木耳产业发展项目</t>
  </si>
  <si>
    <t>吊袋木耳栽培袋数74万袋</t>
  </si>
  <si>
    <t>2020年营盘镇曹店村药材种植项目</t>
  </si>
  <si>
    <t>花卉种植10万盆，中药材种植300亩</t>
  </si>
  <si>
    <t>曹店村</t>
  </si>
  <si>
    <t>陈慕斌</t>
  </si>
  <si>
    <t>2020年下梁镇新合村产业发展项目</t>
  </si>
  <si>
    <t>新建木耳基地大棚26座4896平方米</t>
  </si>
  <si>
    <t>新合村</t>
  </si>
  <si>
    <t>张文点</t>
  </si>
  <si>
    <t>带动117户贫困户增收</t>
  </si>
  <si>
    <t>2020年下梁镇新合村木耳产业发展项目</t>
  </si>
  <si>
    <t>2020年下梁镇四新村木耳产业发展项目</t>
  </si>
  <si>
    <t>地栽木耳5万袋</t>
  </si>
  <si>
    <t>带动139户贫困户增收</t>
  </si>
  <si>
    <t>2020年小岭镇岭丰村木耳产业发展项目</t>
  </si>
  <si>
    <t>地栽木耳23.5万袋</t>
  </si>
  <si>
    <t>岭丰村</t>
  </si>
  <si>
    <t>刘清罡</t>
  </si>
  <si>
    <t>通过村集体经济木耳产业带动104户贫困户增收</t>
  </si>
  <si>
    <t>2020年小岭镇罗庄社区木耳产业发展项目</t>
  </si>
  <si>
    <t>地栽木耳28.82万袋</t>
  </si>
  <si>
    <t>罗庄社区</t>
  </si>
  <si>
    <t>朱忠印</t>
  </si>
  <si>
    <t>通过村集体经济木耳产业带动197户贫困户增收</t>
  </si>
  <si>
    <t>2020年小岭镇李砭村木耳产业发展项目</t>
  </si>
  <si>
    <t>李砭村</t>
  </si>
  <si>
    <t>李振良</t>
  </si>
  <si>
    <t>通过村集体经济木耳产业带动151户贫困户增收</t>
  </si>
  <si>
    <t>2020年小岭镇常湾村木耳产业发展项目</t>
  </si>
  <si>
    <t>地栽木耳30万袋</t>
  </si>
  <si>
    <t>常湾村</t>
  </si>
  <si>
    <t>党闯政</t>
  </si>
  <si>
    <t>通过村集体经济木耳产业带动313户贫困户增收</t>
  </si>
  <si>
    <t>2020年凤凰镇凤街社区木耳产业发展项目</t>
  </si>
  <si>
    <t>地栽木耳6万袋</t>
  </si>
  <si>
    <t>凤镇街社区</t>
  </si>
  <si>
    <t>宋学明</t>
  </si>
  <si>
    <t>带动6户贫困户增收</t>
  </si>
  <si>
    <t>2020年凤凰镇桃园村木耳产业发展项目</t>
  </si>
  <si>
    <t>地栽木耳9.6万袋</t>
  </si>
  <si>
    <t>桃园村</t>
  </si>
  <si>
    <t>孟祥荣</t>
  </si>
  <si>
    <t>带动18户贫困户增收</t>
  </si>
  <si>
    <t>2020年凤凰镇大寺沟村木耳产业发展项目</t>
  </si>
  <si>
    <t>地栽木耳2.8万袋</t>
  </si>
  <si>
    <t>大寺沟村</t>
  </si>
  <si>
    <t>张德成</t>
  </si>
  <si>
    <t>2020年凤凰镇金凤村木耳产业发展项目</t>
  </si>
  <si>
    <t>吊袋木耳栽培袋数59万袋</t>
  </si>
  <si>
    <t>带动47户贫困户增收</t>
  </si>
  <si>
    <t>2020年凤凰镇宽坪村木耳产业发展项目</t>
  </si>
  <si>
    <t>地栽木耳5.6万袋</t>
  </si>
  <si>
    <t>宽坪村</t>
  </si>
  <si>
    <t>吴金平</t>
  </si>
  <si>
    <t>2020年凤凰镇龙潭村木耳产业发展项目</t>
  </si>
  <si>
    <t>地栽木耳1.2万袋</t>
  </si>
  <si>
    <t>何降玲</t>
  </si>
  <si>
    <t>带动5户贫困户增收</t>
  </si>
  <si>
    <t>2020年凤凰镇皂河村木耳产业发展项目</t>
  </si>
  <si>
    <t>地栽木耳43万袋</t>
  </si>
  <si>
    <t>皂河村</t>
  </si>
  <si>
    <t>郑安魁</t>
  </si>
  <si>
    <t>带动20户贫困户增收</t>
  </si>
  <si>
    <t>2020年凤凰镇双河村木耳产业发展项目</t>
  </si>
  <si>
    <t>地栽木耳19.8万袋</t>
  </si>
  <si>
    <t>双河村</t>
  </si>
  <si>
    <t>郭伦志</t>
  </si>
  <si>
    <t>带动16户贫困户增收</t>
  </si>
  <si>
    <t>2020年杏坪镇油房村生猪养殖项目</t>
  </si>
  <si>
    <t>生猪养殖500头，猪舍建设1000平方</t>
  </si>
  <si>
    <t>油房村</t>
  </si>
  <si>
    <t>郭贞贵</t>
  </si>
  <si>
    <t>2020年杏坪镇天埫村意蜂种养殖项目</t>
  </si>
  <si>
    <t>养殖意蜂200箱</t>
  </si>
  <si>
    <t>天埫村</t>
  </si>
  <si>
    <t>何有文</t>
  </si>
  <si>
    <t>村集体经济带动、收益分红</t>
  </si>
  <si>
    <t>预计户均增收800元</t>
  </si>
  <si>
    <t>2020年杏坪镇联合村200亩烤烟种植项目</t>
  </si>
  <si>
    <t>新建烤烟基地200亩</t>
  </si>
  <si>
    <t>联合村</t>
  </si>
  <si>
    <t>吴礼金</t>
  </si>
  <si>
    <t>2020年红岩寺镇大沙河村木耳产业发展项目</t>
  </si>
  <si>
    <t>地栽木耳10万袋</t>
  </si>
  <si>
    <t>大沙河村</t>
  </si>
  <si>
    <t>徐良君</t>
  </si>
  <si>
    <t>发展产业带动贫困户增收</t>
  </si>
  <si>
    <t>村集体经济通过发展地栽木耳，带动8户贫困户增收。</t>
  </si>
  <si>
    <t>2020年红岩寺镇跃进村产业发展项目</t>
  </si>
  <si>
    <t>新建木耳基地大棚22座4380平方米</t>
  </si>
  <si>
    <t>跃进村</t>
  </si>
  <si>
    <t>伍箴林</t>
  </si>
  <si>
    <t>村集体经济通过发展产业带动47户贫困户增收</t>
  </si>
  <si>
    <t>2020年红岩寺镇跃进村木耳产业发展项目</t>
  </si>
  <si>
    <t>吊袋木耳栽培袋数28万袋</t>
  </si>
  <si>
    <t>新建木耳基地大棚39座8700平方米</t>
  </si>
  <si>
    <t>张国锋</t>
  </si>
  <si>
    <t>2020年曹坪镇窑镇社区木耳产业发展项目</t>
  </si>
  <si>
    <t>吊袋木耳栽培袋数25万袋，地栽木耳75万袋</t>
  </si>
  <si>
    <t>刘江海</t>
  </si>
  <si>
    <t>通过产业发展带动贫困户增收</t>
  </si>
  <si>
    <t>2020年瓦房口镇马家台村养殖项目</t>
  </si>
  <si>
    <t>100只生猪养殖及配套设施</t>
  </si>
  <si>
    <t>左极明</t>
  </si>
  <si>
    <t>通过发展生猪养殖项目带动240户贫困户增收500元</t>
  </si>
  <si>
    <t>2020年瓦房口镇马家台村药材种植及育苗项目</t>
  </si>
  <si>
    <t>加工厂扩建、药材种植50亩</t>
  </si>
  <si>
    <t>通过发展生猪养殖项目带动241户贫困户增收500元</t>
  </si>
  <si>
    <t>2020年瓦房口镇磨沟村养猪项目</t>
  </si>
  <si>
    <t>建设圈舍、养猪50头</t>
  </si>
  <si>
    <t>带动贫困户增加收入</t>
  </si>
  <si>
    <t>2020年瓦房口镇大河村仔猪繁育基地项目</t>
  </si>
  <si>
    <t>年出栏仔猪100头，购建圈舍</t>
  </si>
  <si>
    <t>张彩霞</t>
  </si>
  <si>
    <t>通过产业发展项目实施带动贫困户增收400元</t>
  </si>
  <si>
    <t>2020年瓦房口镇颜家庄村土鸡生猪养殖直补到户项目</t>
  </si>
  <si>
    <t>养殖土鸡2万只，生猪150头</t>
  </si>
  <si>
    <t>蔡桂娥</t>
  </si>
  <si>
    <t>2020年柞水县杏坪镇木耳加工包装扶贫车间</t>
  </si>
  <si>
    <t>购买木耳包装厂生产加工相关设备及厂房建设</t>
  </si>
  <si>
    <t>县扶贫开发投资有限公司</t>
  </si>
  <si>
    <t>伍箴铭</t>
  </si>
  <si>
    <t>通过产业发展带动脱贫</t>
  </si>
  <si>
    <t>带动移民小区搬迁户及周边镇办贫困户增收</t>
  </si>
  <si>
    <t>2020年柞水县构树饲料加工产业扶贫车间</t>
  </si>
  <si>
    <t>购买构树生产加工设备一套</t>
  </si>
  <si>
    <t>带动70户贫困户增收</t>
  </si>
  <si>
    <t>林业产业项目</t>
  </si>
  <si>
    <t>柞水县2020年核桃良种建园项目</t>
  </si>
  <si>
    <t>新建核桃良种示范基地1250亩</t>
  </si>
  <si>
    <t>凤凰、瓦房口、曹坪镇</t>
  </si>
  <si>
    <t>皂河、龙潭、街垣、银碗村</t>
  </si>
  <si>
    <t>县林业局</t>
  </si>
  <si>
    <t>朱书勤</t>
  </si>
  <si>
    <t>资产收益扶贫</t>
  </si>
  <si>
    <t>增加核桃面积带动145户贫困人口增收</t>
  </si>
  <si>
    <t>柞水县2020年核桃品种提纯项目</t>
  </si>
  <si>
    <t>对实生核桃树进行嫁接改良1300亩</t>
  </si>
  <si>
    <t>提高产量、品质带动62户贫困人口增收</t>
  </si>
  <si>
    <t>柞水县2020年核桃标准化管理项目</t>
  </si>
  <si>
    <t>对核桃园进行修剪、垦复、施肥、防虫、涂白等科学管理0.6万亩</t>
  </si>
  <si>
    <t>9镇（办）</t>
  </si>
  <si>
    <t>营盘镇两河村，下梁镇老庵寺村，小岭镇金米村，杏坪镇肖台村，瓦房口镇老庄村、磨沟村，曹坪镇银碗村、沙岭村、马房子村</t>
  </si>
  <si>
    <t>张宝印</t>
  </si>
  <si>
    <t>劳务带动</t>
  </si>
  <si>
    <t>提高产量、品质带动746户贫困人口增收</t>
  </si>
  <si>
    <t>柞水县2020年核桃立体生态示范园建设项目</t>
  </si>
  <si>
    <t>核桃科管500亩，林下养鸡3万只，林下种植红豆杉200亩</t>
  </si>
  <si>
    <t>劳务、地租带动</t>
  </si>
  <si>
    <t>通过项目实施带动68户贫困人口增收</t>
  </si>
  <si>
    <t>柞水县2020年板栗标准化管理项目</t>
  </si>
  <si>
    <t>对板栗园进行修剪、垦复、施肥、防虫、涂白等科学管理0.8万亩</t>
  </si>
  <si>
    <t>下梁镇西川村、胜利村、四新村，小岭镇金米村，杏坪镇联丰村，瓦房口镇街垣社区、磨沟村，曹坪镇马房湾村</t>
  </si>
  <si>
    <t>提高产量、品质带动896户贫困人口增收</t>
  </si>
  <si>
    <t>柞水县宏运生态农业有限公司</t>
  </si>
  <si>
    <t>柞水县2020年秦岭红豆杉产业发展项目</t>
  </si>
  <si>
    <t>红豆杉育苗30亩
种植500亩
抚育管护5000亩</t>
  </si>
  <si>
    <t>小岭、凤凰、瓦房口镇</t>
  </si>
  <si>
    <t>常湾、皂河、老庄村</t>
  </si>
  <si>
    <t>王国强</t>
  </si>
  <si>
    <t>通过项目实施带动187户贫困人口增收</t>
  </si>
  <si>
    <t>柞水县2020年街垣社区苗木繁育项目</t>
  </si>
  <si>
    <t>板栗、核桃、连翘、侧柏等苗木繁育100亩</t>
  </si>
  <si>
    <t>村集体带动</t>
  </si>
  <si>
    <t>通过项目实施带动26户贫困人口增收</t>
  </si>
  <si>
    <t>林业局</t>
  </si>
  <si>
    <t>柞水县2020年林下经济建设项目</t>
  </si>
  <si>
    <t>林下种植玄参300亩、丹参300亩、天麻200亩、魔芋300亩、猪苓100亩、苍术40亩、柴胡150亩、养鸡3万只、围栏2000m及孵化室建设30m²</t>
  </si>
  <si>
    <t>小岭、曹坪、凤凰、杏坪、营盘、红岩寺镇</t>
  </si>
  <si>
    <t>常湾、沙岭、九间房、龙潭（凤镇）、晨光、曹店、大沙河村</t>
  </si>
  <si>
    <t>通过项目实施带动341户贫困人口增收</t>
  </si>
  <si>
    <t>柞水县2020年产业奖补项目</t>
  </si>
  <si>
    <t>经济林补助</t>
  </si>
  <si>
    <t>下梁、凤凰、杏坪镇</t>
  </si>
  <si>
    <t>金盆村、西川村、新合村、桃园村、晨光村、党台村、联丰村、杏坪社区、腰庄村、中山村、中台村</t>
  </si>
  <si>
    <t>奖补兑现</t>
  </si>
  <si>
    <t>通过产业奖补兑现带动26户贫困人口增收</t>
  </si>
  <si>
    <t>柞水县2020年板栗抚育项目</t>
  </si>
  <si>
    <t>板栗林抚育1.566万亩，实施修枝、割灌、补植抚育管理措施。</t>
  </si>
  <si>
    <t>营盘镇、乾佑街办、下梁镇</t>
  </si>
  <si>
    <t>九个村社区</t>
  </si>
  <si>
    <t>2020年春季木耳菌包补贴项目</t>
  </si>
  <si>
    <t>栽培木耳12034393袋</t>
  </si>
  <si>
    <t>各镇办</t>
  </si>
  <si>
    <t>全县42个村</t>
  </si>
  <si>
    <t>廖晓锋</t>
  </si>
  <si>
    <t>产业奖补到户</t>
  </si>
  <si>
    <t>599户发展产业</t>
  </si>
  <si>
    <t>2019年秋季木耳菌包补贴项目</t>
  </si>
  <si>
    <t>栽培木耳4762794袋</t>
  </si>
  <si>
    <t>全县10个村</t>
  </si>
  <si>
    <t>161户发展产业</t>
  </si>
  <si>
    <t>2020年种植业产业奖补项目</t>
  </si>
  <si>
    <t>马铃薯油菜种植5202户，7525亩，农业特色产业394户发展特色种植843.6亩</t>
  </si>
  <si>
    <t>全县71个村</t>
  </si>
  <si>
    <t>张涛</t>
  </si>
  <si>
    <t>5333户发展产业</t>
  </si>
  <si>
    <t>2020年养殖业产业奖补项目</t>
  </si>
  <si>
    <t>3470户养猪11022头</t>
  </si>
  <si>
    <t>全县各村</t>
  </si>
  <si>
    <t>王军</t>
  </si>
  <si>
    <t>3470户发展产业</t>
  </si>
  <si>
    <t>中药材种植</t>
  </si>
  <si>
    <t>2020年红岩寺镇闫坪村连翘、菊花等中药材种植及农副产品收购加工销售项目</t>
  </si>
  <si>
    <t>续建连翘套种菊花100亩，中药材及松子、马铃薯等农产品收购、粗加工、销售。</t>
  </si>
  <si>
    <t>闫坪村</t>
  </si>
  <si>
    <t>桂南均</t>
  </si>
  <si>
    <t>村集体经济通过发展产业带动103户贫困户增收</t>
  </si>
  <si>
    <t>2020年红岩寺镇张坪村农副产品加工、包装、销售项目</t>
  </si>
  <si>
    <t>花椒基地科管、建设中药材和农副产品加工、包装、销售一条线。</t>
  </si>
  <si>
    <t>张坪村</t>
  </si>
  <si>
    <t>陈新文</t>
  </si>
  <si>
    <t>通过发展产业带动178户572人贫困户实现产业增收</t>
  </si>
  <si>
    <t>2020年扶贫产业（中药材）奖补资金项目</t>
  </si>
  <si>
    <t>2020年贫困户种植中药材2462.77亩</t>
  </si>
  <si>
    <t>全县</t>
  </si>
  <si>
    <t>通过种植中药材，带动贫困户增收</t>
  </si>
  <si>
    <t>通过发展中药材种植2462.77亩，带动贫困户增收</t>
  </si>
  <si>
    <t>2020年蔡玉窑镇马房湾村中药材种植</t>
  </si>
  <si>
    <t>中药材种植300亩</t>
  </si>
  <si>
    <t>县药办</t>
  </si>
  <si>
    <t>肖海坤</t>
  </si>
  <si>
    <t>通过村集体经济产业带动15贫困户增收</t>
  </si>
  <si>
    <t>药业新增项目</t>
  </si>
  <si>
    <t>2020年小岭镇常湾村中药材种植项目</t>
  </si>
  <si>
    <t>种植玄参、丹参300亩</t>
  </si>
  <si>
    <t>2020年曹坪镇沙岭村中药材种植项目</t>
  </si>
  <si>
    <t>种植天麻2.5万窝</t>
  </si>
  <si>
    <t>沙岭村</t>
  </si>
  <si>
    <t>吴祥斌</t>
  </si>
  <si>
    <t>带动201户贫困户增收</t>
  </si>
  <si>
    <t>2020年曹坪镇九间房村中药材种植项目</t>
  </si>
  <si>
    <t>秦艽育苗种植20亩，大黄种植30亩</t>
  </si>
  <si>
    <t>吕道杰</t>
  </si>
  <si>
    <t>2020年曹坪镇银碗村天麻种植项目</t>
  </si>
  <si>
    <t>在银碗村发展天麻种植7000窝</t>
  </si>
  <si>
    <t>银碗村</t>
  </si>
  <si>
    <t>陈晓玲</t>
  </si>
  <si>
    <t>预计户均增收1500</t>
  </si>
  <si>
    <t>2020年曹坪镇中庙村中药材植项目</t>
  </si>
  <si>
    <t>种植天麻1万窝</t>
  </si>
  <si>
    <t>中庙村</t>
  </si>
  <si>
    <t>李先扬</t>
  </si>
  <si>
    <t>带动40户贫困户增收</t>
  </si>
  <si>
    <t>2020年柞水县荣光现代农业园区</t>
  </si>
  <si>
    <t>设施蔬菜基地200亩，水杂果采摘基地200亩，建设水产养殖区50亩。</t>
  </si>
  <si>
    <t>带动40户贫困户增收脱贫</t>
  </si>
  <si>
    <t>删除</t>
  </si>
  <si>
    <t>2020年柞水县营盘镇龙潭村木耳基地</t>
  </si>
  <si>
    <t>建设标准化木耳大棚6600㎡，种植袋料木耳30万袋</t>
  </si>
  <si>
    <t>带动贫132户困户增加收入</t>
  </si>
  <si>
    <t>2020年柞水县营盘镇两河村养鱼基地</t>
  </si>
  <si>
    <t>新建育苗车间200平方米，繁育泉育苗60万尾，增殖放流30万尾；引种养殖冷水鱼35万尾。</t>
  </si>
  <si>
    <t>两河</t>
  </si>
  <si>
    <t>唐安明</t>
  </si>
  <si>
    <t>带动80户贫困户增加收入</t>
  </si>
  <si>
    <t>2020年柞水县乾佑街办车家河村百美村宿建设</t>
  </si>
  <si>
    <t>新建农产品展示厅200平方米，年收购、包装、推介、销售柞水特色农产品500吨。</t>
  </si>
  <si>
    <t>带动200户贫困户增加收入</t>
  </si>
  <si>
    <t>2020年柞水县下梁镇四新村花椒基地</t>
  </si>
  <si>
    <t>新建花椒种植基地60亩，栽植花椒树15000株。</t>
  </si>
  <si>
    <t>带动171户贫困户增加收入</t>
  </si>
  <si>
    <t>2020年柞水县下梁镇金盆村香菇基地</t>
  </si>
  <si>
    <t>新建香菇设施大棚20栋，引进百万袋菌苞生产线1条，新建烘房1座，发展香菇15万袋。</t>
  </si>
  <si>
    <t>带动145户贫困户增加收入</t>
  </si>
  <si>
    <t>2020年柞水县下梁镇胜利村中药材基地</t>
  </si>
  <si>
    <t>种植中药材30亩，种植花卉5万盆。</t>
  </si>
  <si>
    <t>寇正擎</t>
  </si>
  <si>
    <t>带动137户贫困户增加收入</t>
  </si>
  <si>
    <t>2020年柞水县小岭镇金米村木耳基地</t>
  </si>
  <si>
    <t>发展吊袋木耳14万袋，地栽木耳26万袋。</t>
  </si>
  <si>
    <t>带动159户贫困户增加收入</t>
  </si>
  <si>
    <t>2020年柞水县小岭镇李砭村中药材基地</t>
  </si>
  <si>
    <t>建设中药材基地300亩，其中：射干120亩，玄参80亩，毛知母100亩。</t>
  </si>
  <si>
    <t>带动165户贫困户增加收入</t>
  </si>
  <si>
    <t>2020年柞水县凤凰镇双河村养蜂基地</t>
  </si>
  <si>
    <t xml:space="preserve"> 发展养蜂300箱，改造提升扶贫加工车间，年加工销售以蜂蜜为主的农产品50吨。</t>
  </si>
  <si>
    <t>带动119户贫困户增加收入</t>
  </si>
  <si>
    <t>2020年柞水县杏坪镇柴庄社区木耳基地</t>
  </si>
  <si>
    <t>发展地栽木耳34亩，种植54万袋</t>
  </si>
  <si>
    <t>康先齐</t>
  </si>
  <si>
    <t>带动192户贫困户增加收入</t>
  </si>
  <si>
    <t>2020年柞水县杏坪镇腰庄生猪养殖基地</t>
  </si>
  <si>
    <t>新建1000平米标准化养殖场，引进母猪30头，商品猪存栏300头。</t>
  </si>
  <si>
    <t>康健玺</t>
  </si>
  <si>
    <t>带动90户贫困户增加收入</t>
  </si>
  <si>
    <t>2020年柞水县红岩寺镇盘龙寺村中药材基地</t>
  </si>
  <si>
    <t>发展菊花、连翘等中药材种植基地200亩</t>
  </si>
  <si>
    <t>盘龙寺村</t>
  </si>
  <si>
    <t>王云霞</t>
  </si>
  <si>
    <t>带动74户贫困户增加收入</t>
  </si>
  <si>
    <t>2020年柞水县红岩寺镇张坪村花椒种植加工基地</t>
  </si>
  <si>
    <t>改造提升花椒种植基地1100亩，建立花椒加工销售基地，购置加工设备3台，印制包装盒2万件。</t>
  </si>
  <si>
    <t>带动144户贫困户增加收入</t>
  </si>
  <si>
    <t>2020年柞水县曹坪镇马房湾村木耳基地</t>
  </si>
  <si>
    <t>新建木耳大棚35栋，改造提升28栋，种植木耳58万袋</t>
  </si>
  <si>
    <t>2020年柞水县曹坪镇沙岭村养牛基地</t>
  </si>
  <si>
    <t>引进肉牛50头，肉牛养殖规模扩大到200头。</t>
  </si>
  <si>
    <t>带动201户贫困户增加收入</t>
  </si>
  <si>
    <t>2020年柞水县瓦房口镇大河养猪项目</t>
  </si>
  <si>
    <t>建设有机肥加工厂，购置加工设备5台套，有效处理畜禽粪便，计划年生产有机肥1万吨。</t>
  </si>
  <si>
    <t>带动68户贫困户增加收入</t>
  </si>
  <si>
    <t>2020年柞水县瓦房口镇街垣社区移民点社区工厂</t>
  </si>
  <si>
    <t>在移民点建设社区工厂1000平方米，年加工销售中药材、农副产品100吨以上。</t>
  </si>
  <si>
    <t>李  莉</t>
  </si>
  <si>
    <t>2020年柞水县瓦房口镇金星村山羊养殖基地</t>
  </si>
  <si>
    <t>修复改造羊舍1000平方米，引种150只，存栏200只。</t>
  </si>
  <si>
    <t>带动384户贫困户增加收入</t>
  </si>
  <si>
    <t>2020年柞水县瓦房口镇老庄村木耳基地</t>
  </si>
  <si>
    <t>种植大棚木耳30万袋。</t>
  </si>
  <si>
    <t>张兴怀</t>
  </si>
  <si>
    <t>带动415户贫困户增加收入</t>
  </si>
  <si>
    <t>2020年柞水县老庵寺香菇种植加工</t>
  </si>
  <si>
    <t>设立扶贫车间。新建养菌棚40栋,新建香菇加工厂房1600平方米，购置加工设备6台，年加工香菇产品250万公斤，种植120万袋。</t>
  </si>
  <si>
    <t>邹志勇</t>
  </si>
  <si>
    <t>带动169户贫困户增加收入</t>
  </si>
  <si>
    <t>2020年柞水县西川木耳种植基地</t>
  </si>
  <si>
    <t>设立扶贫车间。种植吊带木耳40万袋。</t>
  </si>
  <si>
    <t>带动146户贫困户增加收入</t>
  </si>
  <si>
    <t>2020年柞水县岭丰木耳种植基地</t>
  </si>
  <si>
    <t>发展地栽木耳25万袋。</t>
  </si>
  <si>
    <t>带动88户贫困户增加收入</t>
  </si>
  <si>
    <t>2020年柞水县皂河木耳种植基地</t>
  </si>
  <si>
    <t>发展地栽木耳70万袋。</t>
  </si>
  <si>
    <t>带动136户贫困户增加收入</t>
  </si>
  <si>
    <t>2020年柞水县云蒙茶叶种植基地</t>
  </si>
  <si>
    <t>发展茶叶示范基地100亩。</t>
  </si>
  <si>
    <t>带动27户贫困户增加收入</t>
  </si>
  <si>
    <t>2020年柞水县肖台木耳种植基地</t>
  </si>
  <si>
    <t>发展地栽木耳50万袋。</t>
  </si>
  <si>
    <t>王大连</t>
  </si>
  <si>
    <t>带动148户贫困户增加收入</t>
  </si>
  <si>
    <t>2020年柞水县油房养猪基地</t>
  </si>
  <si>
    <t>引进优良品种50头，生猪存栏1000头。</t>
  </si>
  <si>
    <t>程世贵</t>
  </si>
  <si>
    <t>带动149户贫困户增加收入</t>
  </si>
  <si>
    <t>2020年柞水县大沙河木耳种植基地</t>
  </si>
  <si>
    <t>发展地栽木耳10万袋。</t>
  </si>
  <si>
    <t>伍箴刚</t>
  </si>
  <si>
    <t>带动123户贫困户增加收入</t>
  </si>
  <si>
    <t>2020年柞水县马家台中药材种植基地</t>
  </si>
  <si>
    <t>新建设施大棚20栋，种植白术50亩。</t>
  </si>
  <si>
    <t>谢存华</t>
  </si>
  <si>
    <t>带动199户贫困户增加收入</t>
  </si>
  <si>
    <t>2020年柞水县中庙中药材种植基地</t>
  </si>
  <si>
    <t>新建设施大棚15栋，种植白术、玄参50亩。</t>
  </si>
  <si>
    <t>李先杨</t>
  </si>
  <si>
    <t>带动108户贫困户增加收入</t>
  </si>
  <si>
    <t>2020年柞水县西川园区木耳加工基地</t>
  </si>
  <si>
    <t>设立西川园区扶贫车间。改造木耳加工厂房1200平方米，购置分拣、包装、封口设备10台套，年加工木耳产品220吨。</t>
  </si>
  <si>
    <t>通过产业发展带动贫困户脱贫</t>
  </si>
  <si>
    <t>带动40户贫困户增加收入</t>
  </si>
  <si>
    <t>2020年柞水县顺源养殖场升级改造</t>
  </si>
  <si>
    <t>设立扶贫车间。改造保育舍、产房10栋5000平方米，购置安装产床、供暖、水电、排污设施，引进种公猪10头、二元母猪100头，年出栏生猪5000头。</t>
  </si>
  <si>
    <t>王能贵</t>
  </si>
  <si>
    <t>带动20户贫困户增加收入</t>
  </si>
  <si>
    <t>2020年柞水县金米园区木耳加工基地</t>
  </si>
  <si>
    <t>设立金米园区扶贫车间。改造木耳加工厂房2000平方米，购置分拣加工生产线1条，年加工木耳500吨。</t>
  </si>
  <si>
    <t>2020年柞水县野森林废旧菌苞处理基地</t>
  </si>
  <si>
    <t>设立扶贫车间。建立废旧菌苞处理基地，新建生产厂房平2400方米，年处理废旧菌苞5000万袋，年生产生物颗粒剂1000吨。</t>
  </si>
  <si>
    <t>袁成</t>
  </si>
  <si>
    <t>带动16户贫困户增加收入</t>
  </si>
  <si>
    <t>2020年柞水县马家台世纪生态农业园区</t>
  </si>
  <si>
    <t>改建中药材加工厂房2000平方米，新建加工厂房800平方米，购置加工设备6台，开发中药饮品12种，年生产销售300吨。</t>
  </si>
  <si>
    <t>秦付林</t>
  </si>
  <si>
    <t>2020年柞水县明月生猪养殖基地</t>
  </si>
  <si>
    <t>新增产床、保育舍50套，新建保育温棚500平方米，引进种公猪10头，母猪60头，年出栏仔猪5000头。</t>
  </si>
  <si>
    <t>金品红</t>
  </si>
  <si>
    <t>带动15户贫困户增加收入</t>
  </si>
  <si>
    <t>2020年柞水县下梁镇新合村中药材种植基地</t>
  </si>
  <si>
    <t>发展天麻种植基地80亩</t>
  </si>
  <si>
    <t>张文电</t>
  </si>
  <si>
    <t>带动23户贫困户增加收入</t>
  </si>
  <si>
    <t>2020年柞水县曹坪镇中庙村养蜂基地</t>
  </si>
  <si>
    <t>建立养蜂示范基地，发展中华蜂50笼</t>
  </si>
  <si>
    <t>2020年柞水县卉丰设施蔬菜基地</t>
  </si>
  <si>
    <t>建设实施蔬菜基地30亩。引进新型蔬菜种苗，推广有机无公害生产技术，建立质量溯体系。</t>
  </si>
  <si>
    <t>陈盛林</t>
  </si>
  <si>
    <t>带动10户贫困户增加收入</t>
  </si>
  <si>
    <t>2020年金米省级现代农业产业园项目</t>
  </si>
  <si>
    <t>建设37030平方米木耳大棚，种植木耳261万袋</t>
  </si>
  <si>
    <t>下梁镇、小岭镇、曹坪镇</t>
  </si>
  <si>
    <t>金米村、马房湾村、窑镇社区、四新村、胜利村</t>
  </si>
  <si>
    <t>周松</t>
  </si>
  <si>
    <t>带动908户贫困户增加收入</t>
  </si>
  <si>
    <t>2020年柞水县木耳新品种示范推广基地</t>
  </si>
  <si>
    <t>引进木耳新品种2个，建设木耳新品种试验示范推广基地15亩。</t>
  </si>
  <si>
    <t>2020年柞水县黑木耳地理标志农产品保护</t>
  </si>
  <si>
    <t>提升木耳产品质量和特色品种,制定《地理标志产品柞水木耳》省级地方标准,制定《柞水木耳袋料技术规程》市级地方标准;打造柞水木耳区域公共品牌;选育木耳新品种3个;编制金米园区木耳产业规划,提升木耳产品质量;建立西川木耳标准化种植基地200亩,金米木耳标准种植基地100亩。</t>
  </si>
  <si>
    <t>乾佑街道办</t>
  </si>
  <si>
    <t>张蓉</t>
  </si>
  <si>
    <t>2020年柞水县木耳环形产业带建设</t>
  </si>
  <si>
    <t>通过村集体经济入股，建设木耳晾晒场700平方米，基地产业路300米，木耳基地用水供水管网3100米。产权归属村集体经济所有。</t>
  </si>
  <si>
    <t>小岭镇、曹坪、下梁镇</t>
  </si>
  <si>
    <t>金米村马房湾村窑镇社区胜利村四新村</t>
  </si>
  <si>
    <t>2020年柞水县沙岭养蜂基地</t>
  </si>
  <si>
    <t>引进种蜂，购置养蜂设施，种植花卉30亩，发展养蜂200箱</t>
  </si>
  <si>
    <t>2020年柞水县本地湾中药材种植基地</t>
  </si>
  <si>
    <t>引进种蜂，购置养蜂设施，种植花卉40亩，发展养蜂300箱</t>
  </si>
  <si>
    <t>本地湾</t>
  </si>
  <si>
    <t>张怡选</t>
  </si>
  <si>
    <t>2020年扶投公司木耳包装厂续建生产线项目</t>
  </si>
  <si>
    <t>扩建外包材库、外包材车间、成品库、烘干车间等。</t>
  </si>
  <si>
    <t>通过厂房建设提高产业发展能力带贫</t>
  </si>
  <si>
    <t>柞水县2020年生态效益补偿项目</t>
  </si>
  <si>
    <t>国家级生态效益补偿108.81万亩、省级生态效益补偿37.55万亩</t>
  </si>
  <si>
    <t>营盘、曹坪、红岩寺、杏坪、瓦房口</t>
  </si>
  <si>
    <t>56个村1林场</t>
  </si>
  <si>
    <t>胡安涛</t>
  </si>
  <si>
    <t>政策兑现带动贫困户增收</t>
  </si>
  <si>
    <t>通过项目政策兑现，带动3856户贫困户增收</t>
  </si>
  <si>
    <t>柞水县2020年退耕还林政策兑现项目</t>
  </si>
  <si>
    <t>05.06.16.18.19年政策兑现</t>
  </si>
  <si>
    <t>营盘、凤凰、杏坪、瓦房口、曹坪</t>
  </si>
  <si>
    <t>5个镇22个村</t>
  </si>
  <si>
    <t>通过项目政策兑现，带动1931户贫困户增收</t>
  </si>
  <si>
    <t>柞水县2020年森林抚育项目</t>
  </si>
  <si>
    <t>中幼林抚育间伐2万亩，优化林分结构，间伐剩余物用于发展木耳、香菇、天麻等林下经济</t>
  </si>
  <si>
    <t>通过项目实施带动142户贫困人口增收</t>
  </si>
  <si>
    <t>新增</t>
  </si>
  <si>
    <t>柞水县2020年贫困林场扶贫项目</t>
  </si>
  <si>
    <t>林场基础设施改善，包括院内土方回填6800m³、院落硬化1210㎡、水电线路改造、新修大门围墙。</t>
  </si>
  <si>
    <t>宋鹏</t>
  </si>
  <si>
    <t>通过项目实施带动21户贫困人口增收</t>
  </si>
  <si>
    <t>2020年营盘镇药王堂村资产收益扶贫项目</t>
  </si>
  <si>
    <t>入股企业享受资产收益分红</t>
  </si>
  <si>
    <t>资产收益分红</t>
  </si>
  <si>
    <t>通过入股分红形成资产收益，带动全村79户贫困群众增收，设立村级扶贫公益岗位，带动10户低收入贫困户年增收3000元以上</t>
  </si>
  <si>
    <t>2020年营盘镇营镇社区资产收益扶贫项目</t>
  </si>
  <si>
    <t>通过入股分红形成资产收益，带动全村61户贫困群众增收，设立村级扶贫公益岗位，带动6户低收入贫困户年增收3000元以上</t>
  </si>
  <si>
    <t>2020年营盘镇朱家湾村资产收益扶贫项目</t>
  </si>
  <si>
    <t>朱家湾村</t>
  </si>
  <si>
    <t>毛家锋</t>
  </si>
  <si>
    <t>通过入股分红形成资产收益，带动全村80户贫困群众增收，设立村级扶贫公益岗位，带动5户低收入贫困户年增收3000元以上</t>
  </si>
  <si>
    <t>2020年营盘镇秦丰村村资产收益扶贫项目</t>
  </si>
  <si>
    <t>通过入股分红形成资产收益，带动全村151户贫困群众增收，设立村级扶贫公益岗位，带动6户低收入贫困户年增收3000元以上</t>
  </si>
  <si>
    <t>2020年营盘镇龙潭村资产收益扶贫项目</t>
  </si>
  <si>
    <t>通过入股分红形成资产收益，带动全村112户贫困群众增收，设立村级扶贫公益岗位，带动10户低收入贫困户年增收3000元以上</t>
  </si>
  <si>
    <t>2020年营盘镇两河村资产收益扶贫项目</t>
  </si>
  <si>
    <t>通过入股分红形成资产收益，带动全村98户贫困群众增收，设立村级扶贫公益岗位，带动8户低收入贫困户年增收3000元以上</t>
  </si>
  <si>
    <t>2020年营盘镇北河村资产收益扶贫项目</t>
  </si>
  <si>
    <t>通过入股分红形成资产收益，带动全村130户贫困群众增收，设立村级扶贫公益岗位，带动14户低收入贫困户年增收3000元以上</t>
  </si>
  <si>
    <t>2020年营盘镇丰河村资产收益扶贫项目</t>
  </si>
  <si>
    <t>通过入股分红形成资产收益，带动全村149户贫困群众增收，设立村级扶贫公益岗位，带动14户低收入贫困户年增收3000元以上</t>
  </si>
  <si>
    <t>2020年营盘镇曹店村资产收益扶贫项目</t>
  </si>
  <si>
    <t>通过入股分红形成资产收益，带动全村143户贫困群众增收，设立村级扶贫公益岗位，带动15户低收入贫困户年增收3000元以上</t>
  </si>
  <si>
    <t>2020乾佑街办车家河村资产收益扶贫项目</t>
  </si>
  <si>
    <t>带动199户贫困户脱贫增收</t>
  </si>
  <si>
    <t>2020乾佑街办什家湾村资产收益扶贫项目</t>
  </si>
  <si>
    <t>带动16户贫困户脱贫增收</t>
  </si>
  <si>
    <t>2020乾佑街办石镇社区资产收益扶贫项目</t>
  </si>
  <si>
    <t>张春</t>
  </si>
  <si>
    <t>带动8户贫困户脱贫增收</t>
  </si>
  <si>
    <t>2020乾佑街办马房子村资产收益扶贫项目</t>
  </si>
  <si>
    <t>带动20户贫困户脱贫增收</t>
  </si>
  <si>
    <t>2020乾佑街办梨园村资产收益扶贫项目</t>
  </si>
  <si>
    <t>带动11户贫困户脱贫增收</t>
  </si>
  <si>
    <t>2020年下梁镇沙坪社区资产收益扶贫项目</t>
  </si>
  <si>
    <t>刘明学</t>
  </si>
  <si>
    <t>17</t>
  </si>
  <si>
    <t>通过开展入股企业享受资产收益分红带动本村5户贫困户增收</t>
  </si>
  <si>
    <t>2020年下梁镇明星社区资产收益扶贫项目</t>
  </si>
  <si>
    <t>明星社区</t>
  </si>
  <si>
    <t>何小平</t>
  </si>
  <si>
    <t>35</t>
  </si>
  <si>
    <t>通过开展入股企业享受资产收益分红带动本村7户贫困户增收</t>
  </si>
  <si>
    <t>2020年下梁镇石瓮子资产收益扶贫项目</t>
  </si>
  <si>
    <t>石瓮子社区</t>
  </si>
  <si>
    <t>张国学</t>
  </si>
  <si>
    <t>24</t>
  </si>
  <si>
    <t>通过开展入股企业享受资产收益分红带动本村6户贫困户增收</t>
  </si>
  <si>
    <t>2020年下梁镇新合村资产收益扶贫项目</t>
  </si>
  <si>
    <t>377</t>
  </si>
  <si>
    <t>通过开展入股企业享受资产收益分红带动本村117户贫困户增收</t>
  </si>
  <si>
    <t>2020年下梁镇西川村资产收益扶贫项目</t>
  </si>
  <si>
    <t>493</t>
  </si>
  <si>
    <t>通过开展入股企业享受资产收益分红带动本村147户贫困户增收</t>
  </si>
  <si>
    <t>2020年下梁镇金盆村资产收益扶贫项目</t>
  </si>
  <si>
    <t>329</t>
  </si>
  <si>
    <t>通过开展入股企业享受资产收益分红带动本村116户贫困户增收</t>
  </si>
  <si>
    <t>2020年下梁镇老庵寺村资产收益扶贫项目</t>
  </si>
  <si>
    <t>483</t>
  </si>
  <si>
    <t>通过开展入股企业享受资产收益分红带动本村152户贫困户增收</t>
  </si>
  <si>
    <t>2020年下梁镇四新村资产收益扶贫项目</t>
  </si>
  <si>
    <t>490</t>
  </si>
  <si>
    <t>通过开展入股企业享受资产收益分红带动本村139户贫困户增收</t>
  </si>
  <si>
    <t>2020年下梁镇胜利村资产收益扶贫项目</t>
  </si>
  <si>
    <t>507</t>
  </si>
  <si>
    <t>通过开展入股企业享受资产收益分红带动本村137户贫困户增收</t>
  </si>
  <si>
    <t>2020年红岩寺镇盘龙寺村资产收益扶贫项目</t>
  </si>
  <si>
    <t>邓峰</t>
  </si>
  <si>
    <t>通过资产收益分红带动贫困户增收</t>
  </si>
  <si>
    <t>带动74户贫困户增收</t>
  </si>
  <si>
    <t>2020年红岩寺镇闫坪村资产收益扶贫项目</t>
  </si>
  <si>
    <t>带动86户贫困户增收</t>
  </si>
  <si>
    <t>2020年红岩寺镇大沙河村资产收益扶贫项目</t>
  </si>
  <si>
    <t>带动125户贫困户增收</t>
  </si>
  <si>
    <t>2020年红岩寺镇张坪村资产收益扶贫项目</t>
  </si>
  <si>
    <t>带动145户贫困户增收</t>
  </si>
  <si>
    <t>2020年红岩寺镇本地湾村资产收益扶贫项目</t>
  </si>
  <si>
    <t>本地湾村</t>
  </si>
  <si>
    <t>张贻选</t>
  </si>
  <si>
    <t>带动71户贫困户增收</t>
  </si>
  <si>
    <t>2020年红岩寺镇红安村资产收益扶贫项目</t>
  </si>
  <si>
    <t>红安村</t>
  </si>
  <si>
    <t>陈付贵</t>
  </si>
  <si>
    <t>带动107户贫困户增收</t>
  </si>
  <si>
    <t>2020年红岩寺镇红岩社区资产收益扶贫项目</t>
  </si>
  <si>
    <t>红岩社区</t>
  </si>
  <si>
    <t>兰栋喜</t>
  </si>
  <si>
    <t>带动42户贫困户增收</t>
  </si>
  <si>
    <t>2020年红岩寺镇跃进村资产收益扶贫项目</t>
  </si>
  <si>
    <t>2020年红岩寺镇掌上村资产收益扶贫项目</t>
  </si>
  <si>
    <t>掌上村</t>
  </si>
  <si>
    <t>舒世武</t>
  </si>
  <si>
    <t>带动84户贫困户增收</t>
  </si>
  <si>
    <t>2020年红岩寺镇正沟村资产收益扶贫项目</t>
  </si>
  <si>
    <t>正沟村</t>
  </si>
  <si>
    <t>余永汉</t>
  </si>
  <si>
    <t>带动94户贫困户增收</t>
  </si>
  <si>
    <t>2020年瓦房口镇街垣社区资产收益扶贫项目</t>
  </si>
  <si>
    <t>通过入股分红，带动贫困137人，人均增收350元</t>
  </si>
  <si>
    <t>2020年瓦房口镇老庄村资产收益扶贫项目</t>
  </si>
  <si>
    <t>通过入股分红，带动贫困户57人，人均增收624元</t>
  </si>
  <si>
    <t>2020年瓦房口镇金星村资产收益扶贫项目</t>
  </si>
  <si>
    <t>通过入股分红，带动贫困73人，人均增收472元</t>
  </si>
  <si>
    <t>2020年瓦房口镇大河村资产收益扶贫项目</t>
  </si>
  <si>
    <t>通过入股分红，带动贫困户62人，人均增收501元</t>
  </si>
  <si>
    <t>2020年曹坪镇中坪社区资产收益扶贫项目</t>
  </si>
  <si>
    <t>宋清洁</t>
  </si>
  <si>
    <t>开发公益岗位，带动贫困户增收</t>
  </si>
  <si>
    <t>2020年曹坪镇窑镇社区资产收益扶贫项目</t>
  </si>
  <si>
    <t>2020年曹坪镇九间房村资产收益扶贫项目</t>
  </si>
  <si>
    <t>2020年曹坪镇中庙村资产收益扶贫项目</t>
  </si>
  <si>
    <t>2020年曹坪镇沙岭村资产收益扶贫项目</t>
  </si>
  <si>
    <t>2020年曹坪镇荫沟村资产收益扶贫项目</t>
  </si>
  <si>
    <t>荫沟村</t>
  </si>
  <si>
    <t>吴义林</t>
  </si>
  <si>
    <t>2020年曹坪镇东沟村资产收益扶贫项目</t>
  </si>
  <si>
    <t>黎均玺</t>
  </si>
  <si>
    <t>2020年曹坪镇银碗村资产收益扶贫项目</t>
  </si>
  <si>
    <t>2020年曹坪镇马房湾村资产收益扶贫项目</t>
  </si>
  <si>
    <t>修建木耳大棚排洪渠长400米、宽0.8米、深1米</t>
  </si>
  <si>
    <t>阮峰</t>
  </si>
  <si>
    <t>带动232户贫困户脱贫增收</t>
  </si>
  <si>
    <t>修建木耳大棚排洪渠长865米、宽1米、深1.4米</t>
  </si>
  <si>
    <t>带动158户贫困户脱贫增收</t>
  </si>
  <si>
    <t>修建木耳大棚排洪渠长200米，宽0.8米，深1米</t>
  </si>
  <si>
    <t>带动116户贫困户脱贫增收</t>
  </si>
  <si>
    <t>提升贫困群众劳动技能</t>
  </si>
  <si>
    <t>通过创业致富带头人培训，加强农村致富能人提高创业致富能力，进一步带动贫困劳动力及时就业，为贫困家庭增收提供保障</t>
  </si>
  <si>
    <t>2020年柞水县贫困劳动力外出务工交通补贴</t>
  </si>
  <si>
    <t>鼓励有就业意愿的贫困劳动力外出务工</t>
  </si>
  <si>
    <t>相关镇办</t>
  </si>
  <si>
    <t>相关村（社区）</t>
  </si>
  <si>
    <t>县就业局</t>
  </si>
  <si>
    <t>杨秦湘</t>
  </si>
  <si>
    <t>鼓励贫困劳动力外出务工</t>
  </si>
  <si>
    <t>对符合一次性交通补贴发放条件的贫困劳动力及时给予补贴</t>
  </si>
  <si>
    <t>2020年柞水县贫困劳动力一次性求职补贴</t>
  </si>
  <si>
    <t>对符合一次性求职补贴发放条件的贫困劳动力及时给予补贴</t>
  </si>
  <si>
    <t>2020年柞水县贫困劳动力一次性创业补贴</t>
  </si>
  <si>
    <t>鼓励贫困劳动力新办经济实体，实现增收致富</t>
  </si>
  <si>
    <t>郝振武</t>
  </si>
  <si>
    <t>扶持贫困劳动力创业</t>
  </si>
  <si>
    <t>对符合一次性创业补贴发放条件的贫困劳动力及时给予补贴</t>
  </si>
  <si>
    <t>柞人社发〔2019〕141号</t>
  </si>
  <si>
    <t>2020年柞水县就业扶贫基地岗位补贴</t>
  </si>
  <si>
    <t>鼓励经济实体吸纳贫困劳动力就业</t>
  </si>
  <si>
    <t>对符合补贴发放条件的经济实体及时给予补贴</t>
  </si>
  <si>
    <t>2020年柞水县社区工厂岗位补贴</t>
  </si>
  <si>
    <t>2020年柞水县人社局就业创业培训</t>
  </si>
  <si>
    <t>培训贫困劳动力600人</t>
  </si>
  <si>
    <t>提升贫困劳动力就业创业技能</t>
  </si>
  <si>
    <t>提升600人就业创业技能</t>
  </si>
  <si>
    <t>柞水县2020年贫困户就业创业培训项目</t>
  </si>
  <si>
    <t>开展贫困户就业创业、劳务技能、木耳生产技术等培训690人次</t>
  </si>
  <si>
    <t>9个镇办</t>
  </si>
  <si>
    <t>79个村（社区）</t>
  </si>
  <si>
    <t>宁江平</t>
  </si>
  <si>
    <t>提升690名贫困劳动力就业技能</t>
  </si>
  <si>
    <t>带动贫困劳动力690人及时就业</t>
  </si>
  <si>
    <t>柞水县2020年农民实用技术培训项目</t>
  </si>
  <si>
    <t>开展农民实用技术等各类培训3000人次</t>
  </si>
  <si>
    <t>提升贫困劳动力生产技术</t>
  </si>
  <si>
    <t>提高3000名贫困劳动力生产技术水平</t>
  </si>
  <si>
    <t>1.贫困人口护林员</t>
  </si>
  <si>
    <t>柞水县2020年生态护林员管护补助项目</t>
  </si>
  <si>
    <t>聘用建档立卡贫困人员为生态护林员，护林员管护补助发放</t>
  </si>
  <si>
    <t>全县8镇1办2林场</t>
  </si>
  <si>
    <t>全县95个护林站</t>
  </si>
  <si>
    <t>贫困人口务工</t>
  </si>
  <si>
    <t>通过项目实施带动1008户贫困人口增收</t>
  </si>
  <si>
    <t>2.贫困人口护路员</t>
  </si>
  <si>
    <t>2020年杏坪镇护路员项目</t>
  </si>
  <si>
    <t>22名护路员工资，养护里程96.42公里</t>
  </si>
  <si>
    <t>肖台村
杏坪社区
联丰村
中山村
严坪村
中台村
云蒙村
联合村
天埫村
晨光村
柴庄社区</t>
  </si>
  <si>
    <t>县交通局</t>
  </si>
  <si>
    <t>阮鹏</t>
  </si>
  <si>
    <t>落实公益岗带贫减贫</t>
  </si>
  <si>
    <t>通过设立公益岗，带动22户贫困户增收</t>
  </si>
  <si>
    <t>2020年红岩寺镇护路员项目</t>
  </si>
  <si>
    <t>17名护路员工资，养护里程69.3公里</t>
  </si>
  <si>
    <t>掌上村、张坪村、大沙河村、跃进村、本地湾村、红岩社区、红安村、闫坪村、盘龙寺村、正沟村</t>
  </si>
  <si>
    <t>李茜</t>
  </si>
  <si>
    <t>通过设立公益岗，带动17户贫困户增收</t>
  </si>
  <si>
    <t>2020年凤凰镇护路员项目</t>
  </si>
  <si>
    <t>20名护路员工资，养护里程59公里</t>
  </si>
  <si>
    <t>凤镇街社区、皂河村、双河村、宽坪村、龙潭村、桃园村、金凤村、大寺沟村</t>
  </si>
  <si>
    <t>李开东</t>
  </si>
  <si>
    <t>通过设立公益岗，带动20户贫困户增收</t>
  </si>
  <si>
    <t>2020年乾佑街办护路员项目</t>
  </si>
  <si>
    <t>7名护路员工资，养护里程28公里</t>
  </si>
  <si>
    <t xml:space="preserve">车家河村、
梨园村、马房子村
</t>
  </si>
  <si>
    <t>张斌</t>
  </si>
  <si>
    <t>通过设立公益岗，带动6户贫困户增收</t>
  </si>
  <si>
    <t>2020年营盘镇护路员项目</t>
  </si>
  <si>
    <t>12名护路员，养护里程37.4</t>
  </si>
  <si>
    <t>药王堂村、曹店村、北河村</t>
  </si>
  <si>
    <t>吴启辉</t>
  </si>
  <si>
    <t>通过设立公益岗，带动12户贫困户增收</t>
  </si>
  <si>
    <t>2020年下梁镇护路员项目</t>
  </si>
  <si>
    <t>10名护路员，养护里程33.3</t>
  </si>
  <si>
    <t>明星村、胜利村、石瓮社区</t>
  </si>
  <si>
    <t>舒涛</t>
  </si>
  <si>
    <t>通过设立公益岗，带动10户贫困户增收</t>
  </si>
  <si>
    <t>2020年曹坪镇护路员项目</t>
  </si>
  <si>
    <t>25名护路员工资，养护里程66.7</t>
  </si>
  <si>
    <t>东沟村、九间房村、窑镇社区</t>
  </si>
  <si>
    <t>周子淋</t>
  </si>
  <si>
    <t>通过设立公益岗，带动25户贫困户增收</t>
  </si>
  <si>
    <t>2020年小岭镇护路员项目</t>
  </si>
  <si>
    <t>4名护路员，养护里程14公里</t>
  </si>
  <si>
    <t>李砭村
常湾村
岭丰村
罗庄村</t>
  </si>
  <si>
    <t>陈永富</t>
  </si>
  <si>
    <t>通过设立公益岗，带动4户贫困户增收</t>
  </si>
  <si>
    <t>2020年瓦房口镇护路员项目</t>
  </si>
  <si>
    <t>18名护路员，养护里程53.4</t>
  </si>
  <si>
    <t>瓦房村、街垣社区、磨沟村、田丰村</t>
  </si>
  <si>
    <t>徐欣</t>
  </si>
  <si>
    <t>通过设立公益岗，带动18户贫困户增收</t>
  </si>
  <si>
    <t>3.贫困人口护水员</t>
  </si>
  <si>
    <t>4.贫困人口保洁员</t>
  </si>
  <si>
    <t>2020年柞水县农村环卫保洁及生活垃圾清运</t>
  </si>
  <si>
    <t>环卫保洁及生活垃圾清运</t>
  </si>
  <si>
    <t>八镇一街办</t>
  </si>
  <si>
    <t>14个社区，65个行政村</t>
  </si>
  <si>
    <t>柞水县清洁城镇创建工作领导小组办公室</t>
  </si>
  <si>
    <t>张书国</t>
  </si>
  <si>
    <t>解决“两不愁，三保障”项目</t>
  </si>
  <si>
    <t>公共区域“面上不见垃圾，不见污水”的目标</t>
  </si>
  <si>
    <t>2020年柞水县扶贫公益专岗</t>
  </si>
  <si>
    <t>发放扶贫公益专岗80个</t>
  </si>
  <si>
    <t>帮扶就业困难劳动力就业</t>
  </si>
  <si>
    <t>帮扶80户就业困难家庭至少实现1人稳定就业</t>
  </si>
  <si>
    <t>2020年柞水县特设就业扶贫公益性岗位</t>
  </si>
  <si>
    <t>发放特设就业扶贫公益性岗位662个</t>
  </si>
  <si>
    <t>帮扶662户就业困难家庭至少实现1人稳定就业</t>
  </si>
  <si>
    <t>2020年营盘镇扶贫公益专岗项目</t>
  </si>
  <si>
    <t>疫情期间设立的保洁、环卫、消杀等零时性公益性岗位</t>
  </si>
  <si>
    <t>各村社区</t>
  </si>
  <si>
    <t>解决贫困人口就业难题</t>
  </si>
  <si>
    <t>促进贫困家庭就业，增加家庭收入。</t>
  </si>
  <si>
    <t>2020年乾佑街办扶贫公益专岗项目</t>
  </si>
  <si>
    <t>各村（社区）</t>
  </si>
  <si>
    <t>开发公益岗，增加贫困群众就业</t>
  </si>
  <si>
    <t>以促就业，增加家庭收入。</t>
  </si>
  <si>
    <t>2020年下梁镇扶贫公益专岗项目</t>
  </si>
  <si>
    <t>六村三社区</t>
  </si>
  <si>
    <t>就业带动增收</t>
  </si>
  <si>
    <t>2020年小岭镇扶贫公益专岗项目</t>
  </si>
  <si>
    <t>陈永福</t>
  </si>
  <si>
    <t>2020年凤凰镇扶贫公益专岗项目</t>
  </si>
  <si>
    <t>帮扶29户就业困难家庭至少实现1人稳定就业</t>
  </si>
  <si>
    <t>2020年杏坪镇扶贫公益专岗项目</t>
  </si>
  <si>
    <t>2020年红岩寺镇扶贫公益专岗项目</t>
  </si>
  <si>
    <t>落实公益岗带贫减贫，以促就业，增加家庭收入。</t>
  </si>
  <si>
    <t>2020年瓦房口镇扶贫公益专岗项目</t>
  </si>
  <si>
    <t>2020年曹坪镇扶贫公益专岗项目</t>
  </si>
  <si>
    <t>资产分红</t>
  </si>
  <si>
    <t>柞水县2020年中、高职院校建档立卡贫困家庭学生雨露计划补助资金</t>
  </si>
  <si>
    <t>柞水县中、高职院校建档立卡贫困家庭学生雨露计划补助学生66人</t>
  </si>
  <si>
    <t>相关村、社区</t>
  </si>
  <si>
    <t>史高纯</t>
  </si>
  <si>
    <t>技工院校建档立卡贫困家庭学生雨露计划补助</t>
  </si>
  <si>
    <t>减轻农村贫困家庭上学难</t>
  </si>
  <si>
    <t>学前教育资助</t>
  </si>
  <si>
    <t>柞水县2020年春家庭经济困难幼儿生活费补助</t>
  </si>
  <si>
    <t>2020年春家庭经济困难幼儿生活费补助</t>
  </si>
  <si>
    <t>相关社区</t>
  </si>
  <si>
    <t>县科教局</t>
  </si>
  <si>
    <t>朱小涛</t>
  </si>
  <si>
    <t>资助学前1600名家庭经济困难幼儿</t>
  </si>
  <si>
    <t>资助1600名家庭经济困难幼儿</t>
  </si>
  <si>
    <t>县财政局</t>
  </si>
  <si>
    <t>义务教育资助</t>
  </si>
  <si>
    <t>柞水县2020年春城乡义务教育阶段家庭经济困难学生生活费补助</t>
  </si>
  <si>
    <t>2020年春城乡义务教育阶段家庭经济困难学生生活费补助</t>
  </si>
  <si>
    <t>资助义务教育阶段家庭经济困难学生5500人</t>
  </si>
  <si>
    <t>中等职业教育资助</t>
  </si>
  <si>
    <t>柞水县2020年春季中等职业学校国家助学金</t>
  </si>
  <si>
    <t>2020年春季中等职业学校国家助学金</t>
  </si>
  <si>
    <t>资助650名家庭经济困难中职学生</t>
  </si>
  <si>
    <t>普通高中教育资助</t>
  </si>
  <si>
    <t>柞水县2020年春季普通高中国家助学金</t>
  </si>
  <si>
    <t>2020年春季普通高中国家助学金</t>
  </si>
  <si>
    <t>2010年春季普通高中国家助学金</t>
  </si>
  <si>
    <t>资助800名家庭经济困难高中学生</t>
  </si>
  <si>
    <t>柞水县2020年秋学前家庭经济困难幼儿生活费补助</t>
  </si>
  <si>
    <t>2020年秋学前家庭经济困难幼儿生活费补助</t>
  </si>
  <si>
    <t>柞水县2020年秋义务教育阶段家庭经济困难学生生活费补助</t>
  </si>
  <si>
    <t>2020年秋义务教育阶段家庭经济困难学生生活费补助</t>
  </si>
  <si>
    <t>柞水县2020年秋季中等职业学校国家助学金</t>
  </si>
  <si>
    <t>2020年秋季中等职业学校国家助学金</t>
  </si>
  <si>
    <t>2020年秋季中等职业学校国家助学金补助</t>
  </si>
  <si>
    <t>柞水县2020年秋季普通高中国家助学金</t>
  </si>
  <si>
    <t>2020年秋季普通高中国家助学金</t>
  </si>
  <si>
    <t>2020年秋季普通高中国家助学金补助</t>
  </si>
  <si>
    <t>大学生新生入学路费</t>
  </si>
  <si>
    <t>柞水县2020年大学生新生入学路费</t>
  </si>
  <si>
    <t>2020年大学生新生入学路费</t>
  </si>
  <si>
    <t>资助80名大学新生</t>
  </si>
  <si>
    <t>市资助中心</t>
  </si>
  <si>
    <t>生源地助学贷款</t>
  </si>
  <si>
    <t>柞水县2020年大学生生源地信用助学贷款</t>
  </si>
  <si>
    <t>2020年大学生生源地信用助学贷款</t>
  </si>
  <si>
    <t>办理1000名大学生生源地信用贷款</t>
  </si>
  <si>
    <t>办理1000名大学生助学贷款</t>
  </si>
  <si>
    <t>国家开发银行</t>
  </si>
  <si>
    <t>贫困家庭中高职学生扶贫资助</t>
  </si>
  <si>
    <t>柞水县2019年贫困家庭中高职学生扶贫资助</t>
  </si>
  <si>
    <t>2019年贫困家庭中高职学生扶贫资助</t>
  </si>
  <si>
    <t>资助180名中高职学生</t>
  </si>
  <si>
    <t>资助中高职180名贫困家庭学生</t>
  </si>
  <si>
    <t>陕西省教育厅</t>
  </si>
  <si>
    <t>2020年柞水县城区二小迁址新建及一中分部新建</t>
  </si>
  <si>
    <t>1.配套迁址新建城区第二小学,新建5号教学及辅助用房4180㎡;新建6号教学及辅助用房4200㎡. 2.配套建设城区一中分部教学及辅助用房4300㎡.</t>
  </si>
  <si>
    <t>傅先亮</t>
  </si>
  <si>
    <t>解决易地扶贫搬迁户子女入学难问题，安排30%岗位解决搬迁群众就业。</t>
  </si>
  <si>
    <t>计划向易地扶贫搬迁群众子女提供1500个学位，解决搬迁户子女入学难问题，为搬迁群众提供15个工作岗位。</t>
  </si>
  <si>
    <t>柞水县2020年春季义务教育阶段学生营养改善计划</t>
  </si>
  <si>
    <t>2020年春季义务教育阶段学生营养改善计划</t>
  </si>
  <si>
    <t>孟祥勇</t>
  </si>
  <si>
    <t>解决义务教育阶段中小学生营养餐</t>
  </si>
  <si>
    <t>改善13500名中小学生膳食营养</t>
  </si>
  <si>
    <t>柞水县2020年秋季义务教育阶段学生营养改善计划</t>
  </si>
  <si>
    <t>2020年秋季义务教育阶段学生营养改善计划</t>
  </si>
  <si>
    <t>2020年柞水县建档立卡贫困人口参加城乡居民基本医疗保险</t>
  </si>
  <si>
    <t>2020年柞水县建档立卡贫困人口42632人全部参加城乡居民基本医疗保险及大病保险</t>
  </si>
  <si>
    <t>县医保局</t>
  </si>
  <si>
    <t>朱开艳</t>
  </si>
  <si>
    <t>解决贫困人口医疗保障问题</t>
  </si>
  <si>
    <t>解决2020年柞水县建档立卡贫困人口医疗保障问题</t>
  </si>
  <si>
    <t>医保局</t>
  </si>
  <si>
    <t>2020年柞水县城乡居民医疗救助项目</t>
  </si>
  <si>
    <t>2020年柞水县建档立卡贫困人口3000余人次接受医疗救助</t>
  </si>
  <si>
    <t xml:space="preserve">2020年柞水县约3000余人次接受医疗救助 </t>
  </si>
  <si>
    <t>预算</t>
  </si>
  <si>
    <t>柞水县2020年度农村住房安全质量提升改造项目</t>
  </si>
  <si>
    <t>200户农户住房安全质量提升改造</t>
  </si>
  <si>
    <t>全县9个镇办</t>
  </si>
  <si>
    <t>营盘镇（北河村、曹店村、丰河村、两河村。龙潭村、秦丰村、药王村，营镇社区、朱家湾村）乾佑街办（北关村、车家河村、马房子村、什家湾村、石镇社区）下梁镇（解放村、金盆村、老庵寺村、明星社区、沙坪村、胜利村、石瓮子社区、四新村、新合村）小岭镇（常湾村、金米村、李砭村、罗庄社区）凤凰镇（大寺沟村、凤镇街村、金凤村、宽坪村、龙潭村、清水村、双河村、桃园村、皂河村）杏坪镇（柴庄村、晨光村、联合村、联丰村、天堂村、肖台村、杏坪社区、严坪村、腰庄村、油房村、云蒙村、中山丑女、中台村）红岩寺镇（本地湾村、大沙河村、红安村、红岩社区、盘龙寺村、闫坪村、跃进村、张家坪村、掌上村、正沟村）瓦房口镇（大河村、街垣社区、金台村、金星村、老庄村、马家台村、磨沟村、颜家庄村）曹坪镇（东沟村，九间房村、沙岭村、窑镇社区、荫沟村、银碗村、中庙村、中坪社区）</t>
  </si>
  <si>
    <t>县住建局</t>
  </si>
  <si>
    <t>祁少锋</t>
  </si>
  <si>
    <t>帮助贫困户解决安全住房问题</t>
  </si>
  <si>
    <t>解决住房安全问题</t>
  </si>
  <si>
    <t>2020年营盘镇扶贫小额贷款贴息</t>
  </si>
  <si>
    <t>扶贫小额贷款贴息</t>
  </si>
  <si>
    <t>金融支持产业发展促农增收</t>
  </si>
  <si>
    <t>通过金融扶贫带动贫困户增收3000元</t>
  </si>
  <si>
    <t>2020年乾佑街办扶贫小额贷款贴息</t>
  </si>
  <si>
    <t>2020年下梁镇扶贫小额贷款贴息</t>
  </si>
  <si>
    <t>2020年小岭镇扶贫小额贷款贴息</t>
  </si>
  <si>
    <t>2020年杏坪镇扶贫小额贷款贴息</t>
  </si>
  <si>
    <t>2020年红岩寺镇扶贫小额贷款贴息</t>
  </si>
  <si>
    <t>2020年度红岩寺镇张坪村、大沙河村、闫坪村、盘龙寺村、正沟村互助协会占用费补贴项目</t>
  </si>
  <si>
    <t>互助资金协会占用费</t>
  </si>
  <si>
    <t>张坪村、大沙河村、闫坪村、盘龙寺村、正沟村</t>
  </si>
  <si>
    <t>通过金融扶贫带动贫困户增收400元</t>
  </si>
  <si>
    <t>柞扶发（2020）5号文件</t>
  </si>
  <si>
    <t>秦丰村、龙潭村、朱家湾村、两河村、丰河村、曹店村、北河村</t>
  </si>
  <si>
    <t>赵鹏</t>
  </si>
  <si>
    <t>鼓励各村发展产业，带动7个村的贫困户的收入增收</t>
  </si>
  <si>
    <t>2020年乾佑街办互助资金贴息项目</t>
  </si>
  <si>
    <t>通过金融扶持带动贫困户脱贫增收</t>
  </si>
  <si>
    <t>2020年下梁镇扶贫互助资金协会项目</t>
  </si>
  <si>
    <t>下梁</t>
  </si>
  <si>
    <t>420</t>
  </si>
  <si>
    <t>通过金融扶贫带动贫困户增收</t>
  </si>
  <si>
    <t>柞扶发[2020]5号</t>
  </si>
  <si>
    <t>2020年小岭镇扶贫互助资金协会贴息</t>
  </si>
  <si>
    <t>常湾、李砭、金米、岭丰</t>
  </si>
  <si>
    <t>2020年凤凰镇扶贫互助资金协会贴息</t>
  </si>
  <si>
    <t>皂河村、双河村、龙潭村、宽坪村</t>
  </si>
  <si>
    <t>通过金融扶贫对贫困户互助资金协会借款补贴400元贴息</t>
  </si>
  <si>
    <t>2020年杏坪镇互助资金贴息项目</t>
  </si>
  <si>
    <t>通过对互助协会贷款贫困户补贴占用费，扶持贫困户发展产业</t>
  </si>
  <si>
    <t>通过对互助协会贷款贫困户补贴占用费，扶持250户贫困户发展产业</t>
  </si>
  <si>
    <t>2020年瓦房口镇互助资金贴息项目</t>
  </si>
  <si>
    <t>2020年曹坪镇扶贫互助资金协会贴息</t>
  </si>
  <si>
    <t>荫沟村、东沟村、银碗村</t>
  </si>
  <si>
    <t>71</t>
  </si>
  <si>
    <t>272</t>
  </si>
  <si>
    <t>联丰等51个村入户路建设材料补助</t>
  </si>
  <si>
    <t>刘家祯</t>
  </si>
  <si>
    <t>1658</t>
  </si>
  <si>
    <t>环境改善材料补助</t>
  </si>
  <si>
    <t>解决安全饮水</t>
  </si>
  <si>
    <t>柞水县2020年营盘镇龙潭村供水工程</t>
  </si>
  <si>
    <t>新建取水坝1座、引泉室1座，修复取水坝1座、蓄水池三座，加设净化消毒设备3套，埋设输配水管道2.1km,安装入户工程180套。</t>
  </si>
  <si>
    <t>县水利局</t>
  </si>
  <si>
    <t>王春生</t>
  </si>
  <si>
    <t>农村公益性基础设施建设解决安全饮水问题</t>
  </si>
  <si>
    <t>通过实施营盘镇龙潭村供水工程，解决112人的饮水安全</t>
  </si>
  <si>
    <t>柞水县2020年下梁镇金盆村供水工程</t>
  </si>
  <si>
    <t>新建取水坝1座、引泉室2座、5m³蓄水池1座，加设净化消毒设备6套，埋设输配水管道3.15km,安装入户工程360套。</t>
  </si>
  <si>
    <t>通过实施下梁镇金盆村供水项目，解决387人的饮水安全</t>
  </si>
  <si>
    <t>柞水县2020年下梁镇新合村供水工程</t>
  </si>
  <si>
    <t>新建滤水池1座，修复取水坝1座、，加设净化消毒设备2套，埋设输配水管道4.8km,安装入户工程260套。</t>
  </si>
  <si>
    <t>通过实施下梁镇新合村供水项目，解决343人的饮水安全</t>
  </si>
  <si>
    <t>柞水县2020年下梁镇四新村供水工程</t>
  </si>
  <si>
    <t>新建取水坝3座、引泉室1座，修复取水坝3座、蓄水池三座，加设净化消毒设备3套，埋设输配水管道5.1km,安装入户工程  196套。</t>
  </si>
  <si>
    <t>通过实施下梁镇四新村供水项目，解决435人的饮水安全</t>
  </si>
  <si>
    <t>柞水县2020年小岭镇岭丰村供水工程</t>
  </si>
  <si>
    <t>新建滤水池1座，修复取水坝1座、，加设净化消毒设备2套，埋设输配水管道10km,安装入户工程135套。</t>
  </si>
  <si>
    <t>通过实施小岭镇岭丰村供水项目，解决450人的饮水安全</t>
  </si>
  <si>
    <t>柞水县2020年凤凰镇宽坪村供水工程</t>
  </si>
  <si>
    <t>新建取水坝1座、引泉室2座、5m³蓄水池1座，加设净化消毒设备6套，埋设输配水管道3.6km,安装入户工程165套。</t>
  </si>
  <si>
    <t>通过实施凤凰镇宽坪村供水项目，解决331人的饮水安全</t>
  </si>
  <si>
    <t>柞水县2020年凤凰镇龙潭村供水工程</t>
  </si>
  <si>
    <t>新建取水坝1座、引泉室2座、5m³蓄水池1座，加设净化消毒设备6套，埋设输配水管道4.2km,安装入户工程151套。</t>
  </si>
  <si>
    <t>通过实施凤凰镇龙潭村供水项目，解决311人的饮水安全</t>
  </si>
  <si>
    <t>柞水县2020年凤凰镇大寺沟村供水工程</t>
  </si>
  <si>
    <t>新建取水坝1座、引泉室1座，修复取水坝1座、蓄水池三座，加设净化消毒设备3套，埋设输配水管道2.8km,安装入户工程112套。</t>
  </si>
  <si>
    <t>通过实施凤凰镇大寺沟村供水项目，解决190人的饮水安全</t>
  </si>
  <si>
    <t>2019年凤凰镇双河村修缮自来水管网</t>
  </si>
  <si>
    <t xml:space="preserve"> 修缮管网 5.0 公里</t>
  </si>
  <si>
    <t>王治琴</t>
  </si>
  <si>
    <t>解决贫困人口安全饮水问题</t>
  </si>
  <si>
    <t>解决146户贫困户安全饮水问题</t>
  </si>
  <si>
    <t>2020年凤凰镇金凤村供水工程</t>
  </si>
  <si>
    <t>新建取水坝1座、引泉室1座，修复取水坝1座、蓄水池三座，加设净化消毒设备3套，埋设输配水管道6.2km,安装入户工程110套。</t>
  </si>
  <si>
    <t>魏玉玲</t>
  </si>
  <si>
    <t>解决75户贫困户安全饮水问题</t>
  </si>
  <si>
    <t>柞水县2020年杏坪镇党台村供水工程</t>
  </si>
  <si>
    <t>新建取水坝1座、引泉室1座，蓄水池1座，加设净化消毒设备3套，埋设输配水管道2.2km,安装入户工程117套。</t>
  </si>
  <si>
    <t>通过实施杏坪镇党台村供水项目，解决187人的饮水安全</t>
  </si>
  <si>
    <t>柞水县2020年杏坪镇腰庄村供水工程</t>
  </si>
  <si>
    <t>新建取水坝1座、引泉室2座、5m³蓄水池1座，加设净化消毒设备6套，埋设输配水管道3.3km,安装入户工程165套。</t>
  </si>
  <si>
    <t>通过实施杏坪镇腰庄村供水项目，解决211人的饮水安全</t>
  </si>
  <si>
    <t>柞水县2020年杏坪镇严坪村供水工程</t>
  </si>
  <si>
    <t>新建取水坝1座、引泉室2座、5m³蓄水池1座，加设净化消毒设备2套，埋设输配水管道3.15km,安装入户工程165套。</t>
  </si>
  <si>
    <t>严坪村</t>
  </si>
  <si>
    <t>通过实施杏坪镇严坪村供水项目，解决229人的饮水安全</t>
  </si>
  <si>
    <t>柞水县2020年杏坪镇柴庄社区供水工程</t>
  </si>
  <si>
    <t>新建取水坝3座、引泉室1座，修复取水坝3座、蓄水池三座，加设净化消毒设备3套，埋设输配水管道2.1km,安装入户工程 305 套。</t>
  </si>
  <si>
    <t>通过实施杏坪镇柴庄社区供水项目，解决415人的饮水安全</t>
  </si>
  <si>
    <t>柞水县2020年瓦房口镇街垣社区供水工程</t>
  </si>
  <si>
    <t>新建取水坝3座、蓄水池三座，加设净化消毒设备3套，埋设输配水管道2.1km,安装入户工程 280 套。</t>
  </si>
  <si>
    <t>通过实施街垣社区供水项目，解决551人的饮水安全</t>
  </si>
  <si>
    <t>柞水县2020年瓦房口镇大河村供水工程</t>
  </si>
  <si>
    <t>新建取水坝1座、修复取水坝1座、蓄水池三座，加设净化消毒设备3套，埋设输配水管道2.1km,安装入户工程120套。</t>
  </si>
  <si>
    <t>通过实施大河村供水项目，解决489人的饮水安全</t>
  </si>
  <si>
    <t>柞水县2020年瓦房口镇老庄村供水工程</t>
  </si>
  <si>
    <t>新建取水坝1座、引泉室2座、5m³蓄水池1座，加设净化消毒设备6套，埋设输配水管道3.15km,安装入户工程175套。</t>
  </si>
  <si>
    <t>通过实施老庄村供水项目，解决249人的饮水安全</t>
  </si>
  <si>
    <t>柞水县2020年红岩寺镇闫坪村供水工程</t>
  </si>
  <si>
    <t>新建取水坝1座、5m³蓄水池1座，加设净化消毒设备6套，埋设输配水管道3.6km,安装入户工程130套。</t>
  </si>
  <si>
    <t>通过实施闫坪村供水项目，解决195人的饮水安全</t>
  </si>
  <si>
    <t>柞水县2020年红岩寺镇掌上村供水工程</t>
  </si>
  <si>
    <t>新建取水坝2座、5m³蓄水池2座，加设净化消毒设备6套，埋设输配水管道3.15km,安装入户工程205套。</t>
  </si>
  <si>
    <t>通过实施掌上村供水项目，解决297人的饮水安全</t>
  </si>
  <si>
    <t>柞水县2020年红岩寺镇跃进村供水工程</t>
  </si>
  <si>
    <t>新建取水坝1座、蓄水池1座，加设净化消毒设备3套，埋设输配水管道2.1km,安装入户工程120套。</t>
  </si>
  <si>
    <t>通过实施跃进村，解决380人的饮水安全</t>
  </si>
  <si>
    <t>柞水县2020年曹坪镇银碗村供水工程</t>
  </si>
  <si>
    <t>新建取水坝1座、5m³蓄水池1座，加设净化消毒设备1套，埋设输配水管道2.8km,安装入户工程160套。</t>
  </si>
  <si>
    <t>通过实施沙岭村供水项目，解决287人的饮水安全</t>
  </si>
  <si>
    <t>柞水县2020年曹坪镇荫沟村供水工程</t>
  </si>
  <si>
    <t>新建取水坝2座、5m³蓄水池2座，加设净化消毒设备6套，埋设输配水管道3.4km,安装入户工程120套。</t>
  </si>
  <si>
    <t>通过实施荫沟村供水项目，解决182人的饮水安全</t>
  </si>
  <si>
    <t>柞水县2020年曹坪镇马房湾村供水工程</t>
  </si>
  <si>
    <t>新建取水坝1座、引泉室2座、5m³蓄水池1座，加设净化消毒设备6套，埋设输配水管道4.2km,安装入户工程130套。</t>
  </si>
  <si>
    <t>通过实施马房湾村供水项目，解决213人的饮水安全</t>
  </si>
  <si>
    <t>柞水县2020年掌上村饮水安全改造提升工程</t>
  </si>
  <si>
    <t xml:space="preserve">    新建截渗坝1座、蓄水池2座；修复截渗坝2座、取水井3座、修复蓄水池5座；安装不锈钢水池1座、更换、铺设输配水管道4885m，水源保护标志标牌。</t>
  </si>
  <si>
    <t>徐天武</t>
  </si>
  <si>
    <t>通过项目建设，巩固提高安全饮水标准</t>
  </si>
  <si>
    <t>通过实施柞水县2020年红岩寺镇掌上村供水工程，巩固1828人（含贫困人口489人）的饮水安全。</t>
  </si>
  <si>
    <t>本次增加项目</t>
  </si>
  <si>
    <t>柞水县2020年张坪村饮水安全改造提升工程</t>
  </si>
  <si>
    <t>新建截渗3座、蓄水池2座；修复蓄水池2座、修复管理房1座；安装不锈钢水池1座，安装净化过滤器2套、消毒设备2套，铁皮消毒柜2个，更换、铺设输配水管道1800m。水源保护标志标牌。</t>
  </si>
  <si>
    <t>通过实施柞水县2020年红岩寺镇张坪村供水工程，巩固2035人（含贫困人口589人）的饮水安全。</t>
  </si>
  <si>
    <t>柞水县2020年大沙河村饮水安全改造提升工程</t>
  </si>
  <si>
    <t>新建截渗5座、取水井1座、蓄水池3座，修复截渗坝3座、修复蓄水池1座、新建管理房2座；安装不锈钢水池1座，安装净化过滤器3套、消毒设备2套，更换、铺设输配水管道6302m。水源保护标志标牌。</t>
  </si>
  <si>
    <t>通过实施柞水县2020年红岩寺镇大沙河村供水工程，巩固1517人（含贫困人口470人）的饮水安全。</t>
  </si>
  <si>
    <t>柞水县2020年跃进村饮水安全改造提升工程</t>
  </si>
  <si>
    <t>新建截渗9座、取水井3座、蓄水池2座，修复截渗坝2座、修复蓄水池5座、新建管理房1座；安装净化过滤器3套、消毒设备5套，安装铁皮消毒柜1个，更换、铺设输配水管道12393m。水源保护标志标牌。</t>
  </si>
  <si>
    <t>通过实施柞水县2020年红岩寺镇跃进村供水工程，巩固1204人（含贫困人口260人）的饮水安全。</t>
  </si>
  <si>
    <t>柞水县2020年本地湾村饮水安全改造提升工程</t>
  </si>
  <si>
    <t xml:space="preserve">    取水井3座、蓄水池1座，修复蓄水池1座、安装不锈钢水池2座，安装消毒设备1套，安装铁皮消毒柜1个。</t>
  </si>
  <si>
    <t>通过实施柞水县2020年红岩寺镇本地湾村供水工程，巩固1487人（含贫困人口416人）的饮水安全。</t>
  </si>
  <si>
    <t>柞水县2020年红岩社区饮水安全改造提升工程</t>
  </si>
  <si>
    <t xml:space="preserve">    新建截渗5座、取水井3座、蓄水池5座；修复蓄水池6座，安装消毒设备4套，安装铁皮消毒柜4个，更换、铺设输配水管道650m。水源保护标志标牌。</t>
  </si>
  <si>
    <t>通过实施柞水县2020年红岩寺镇红岩社区供水工程，巩固1685人（含贫困人口540人）的饮水安全。</t>
  </si>
  <si>
    <t>柞水县2020年闫坪村饮水安全改造提升工程</t>
  </si>
  <si>
    <t xml:space="preserve">    新建截渗3座、取水井4座、蓄水池2座；修复蓄水池1座，安装不锈钢水池2座，安装消毒设备1套，安装净化过滤器1套，更换、铺设输配水管道3317m。</t>
  </si>
  <si>
    <t>通过实施柞水县2020年红岩寺镇闫坪村供水工程，巩固1183人（含贫困人口370人）的饮水安全。</t>
  </si>
  <si>
    <t>柞水县2020年盘龙寺村饮水安全改造提升工程</t>
  </si>
  <si>
    <t>新建截渗4座、取水井3座、蓄水池3座；修复取水井1座、修复蓄水池2座，安装不锈钢水池2座，更换、铺设输配水管道7175m。水源保护标志标牌。</t>
  </si>
  <si>
    <t>通过实施柞水县2020年红岩寺镇盘龙寺村供水工程，巩固1171人（含贫困人口361人）的饮水安全。</t>
  </si>
  <si>
    <t>柞水县2020年红安村饮水安全改造提升工程</t>
  </si>
  <si>
    <t xml:space="preserve">    修复截渗坝1座、修复蓄水池1座，</t>
  </si>
  <si>
    <t xml:space="preserve">    通过实施柞水县2020年红岩寺镇红安村供水工程，巩固1802人（含贫困人口521人）的饮水安全。</t>
  </si>
  <si>
    <t>柞水县2020年正沟村饮水安全改造提升工程</t>
  </si>
  <si>
    <t xml:space="preserve">    新建取水井1座，修复蓄水池2座，更换、铺设输配水管道700m。</t>
  </si>
  <si>
    <t>通过实施柞水县2020年红岩寺镇正沟村供水工程，巩固1274人（含贫困人口340人）的饮水安全。</t>
  </si>
  <si>
    <t>柞水县2020年街垣社区饮水安全改造提升工程</t>
  </si>
  <si>
    <t>新建截渗3座，修复蓄水池2座、修复管理房1座；安装净化过滤器1套、消毒设备1套，安装铁皮消毒柜1个，更换、铺设输配水管道18046m。水源保护标志标牌。</t>
  </si>
  <si>
    <t>通过实施柞水县2020年瓦房口镇街垣社区供水工程，巩固2739人（含贫困人口802人）的饮水安全。</t>
  </si>
  <si>
    <t>柞水县2020年磨沟村饮水安全改造提升工程</t>
  </si>
  <si>
    <t>新建取水井1座新建蓄水池1座，修复蓄水池1座.水源保护标志标牌。</t>
  </si>
  <si>
    <t>通过实施柞水县2020年瓦房口镇磨沟村供水工程，巩固1607人（含贫困人口757人）的饮水安全。</t>
  </si>
  <si>
    <t>柞水县2020年颜家庄村饮水安全改造提升工程</t>
  </si>
  <si>
    <t>新建截渗6座、取水井1座、蓄水池2座；修复蓄水池8座、修复取水井1座；安装消毒设备5套，安装铁皮消毒柜5个。水源保护标志标牌。</t>
  </si>
  <si>
    <t>通过实施柞水县2020年瓦房口镇颜家庄村供水工程，巩固2070人（含贫困人口596人）的饮水安全。</t>
  </si>
  <si>
    <t>柞水县2020年金星村饮水安全改造提升工程</t>
  </si>
  <si>
    <t>新建截渗2座；修复蓄水池3座、修复取水井1座；安装消毒设备2套，安装铁皮消毒柜2个。水源保护标志标牌。</t>
  </si>
  <si>
    <t>通过实施柞水县2020年瓦房口镇金星村供水工程，巩固1630人（含贫困人口503人）的饮水安全。</t>
  </si>
  <si>
    <t>柞水县2020年金台村饮水安全改造提升工程</t>
  </si>
  <si>
    <t>新建截渗4座，新建蓄水池3座，修复取水井6座，修复蓄水池1座、新建管理房1座；安装净化过滤器1套、消毒设备2套，安装铁皮消毒柜1个。水源保护标志标牌。</t>
  </si>
  <si>
    <t>通过实施柞水县2020年瓦房口镇金台村供水工程，巩固1871人（含贫困人口512人）的饮水安全。</t>
  </si>
  <si>
    <t>柞水县2020年大河村饮水安全改造提升工程</t>
  </si>
  <si>
    <t>新建截渗1座。水源保护标志标牌。</t>
  </si>
  <si>
    <t>通过实施柞水县2020年瓦房口镇大河村供水工程，巩固200人（含贫困人口16人）</t>
  </si>
  <si>
    <t>柞水县2020年马家台村饮水安全标准改造提升工程</t>
  </si>
  <si>
    <t xml:space="preserve">   新建截渗3座，新建蓄水池1座，新建取水井1座，修复蓄水池1座、新建管理房1座，消毒设备2套，安装铁皮消毒柜1个，更换、铺设输配水管道120m。水源保护标志标牌。</t>
  </si>
  <si>
    <t>1708人</t>
  </si>
  <si>
    <t>通过实施柞水县2020年瓦房口马家台村供水工程，巩固1708人（含贫困人口520人）的饮水安全。</t>
  </si>
  <si>
    <t>柞水县2020年老庄村饮水安全标准改造提升工程</t>
  </si>
  <si>
    <t>新建截渗4座，新建蓄水池1座，修复蓄水池2座、修复取水井1座，新建管理房3座，安装净化过滤器1套，安装消毒设备3套，安装铁皮消毒柜2个，更换、铺设输配水管道22100m。水源保护标志标牌。</t>
  </si>
  <si>
    <t>通过实施柞水县2020年瓦房口老庄村供水工程，巩固1646人（含贫困人口512人）的饮水安全。</t>
  </si>
  <si>
    <t>柞水县2020年金盆村饮水安全改造提升工程</t>
  </si>
  <si>
    <t>新建截渗坝1座、蓄水池1座、取水井2座、修复蓄水2座；新建管理房3座、净化设备3套、铺设输配水管道8954m。水源保护标志标牌。</t>
  </si>
  <si>
    <t>通过实施柞水县2020年下梁镇金盆村供水工程，巩固1102人（含贫困人口427人）的饮水安全。</t>
  </si>
  <si>
    <t>柞水县2020年新合村饮水安全改造提升工程</t>
  </si>
  <si>
    <t>新建截渗坝1座、修复截渗坝1座、不锈钢水池1座、净化设备1套、铁皮消毒柜子1个、铺设输配水管道14785m。水源保护标志标牌。</t>
  </si>
  <si>
    <t>通过实施柞水县2020年下梁镇新合村供水工程，巩固1271人（含贫困人口459人）的饮水安全。</t>
  </si>
  <si>
    <t>柞水县2020年老庵寺村饮水安全改造提升工程</t>
  </si>
  <si>
    <t xml:space="preserve"> 修复蓄水1座、铺设输配水管道1240m。</t>
  </si>
  <si>
    <t>通过实施柞水县2020年下梁镇老庵寺村供水工程，巩固1045人（含贫困人口599人）的饮水安全。</t>
  </si>
  <si>
    <t>柞水县2020年西川村饮水安全改造提升工程</t>
  </si>
  <si>
    <t xml:space="preserve">    新建截渗坝1座、蓄水池1座、不锈钢水池2座、铺设输配水管道1230m。</t>
  </si>
  <si>
    <t>通过实施柞水县2020年下梁镇西川村供水工程，巩固1875人（含贫困人口628人）的饮水安全。</t>
  </si>
  <si>
    <t>柞水县2020年胜利村饮水安全改造提升工程</t>
  </si>
  <si>
    <t>修复取水井1座，水源保护标志标牌。</t>
  </si>
  <si>
    <t>通过实施柞水县2020年下梁胜利村供水工程，巩固1657人（含贫困人口638人）的饮水安全。</t>
  </si>
  <si>
    <t>柞水县2020年石瓮社区饮水安全改造提升工程</t>
  </si>
  <si>
    <t>新建截渗坝1座、修复截渗坝1座、新建蓄水池1座、修复蓄水3座；消毒设备1套、铁皮消毒柜1个、铺设输配水管道1661m。水源保护标志标牌。</t>
  </si>
  <si>
    <t>石瓮社区</t>
  </si>
  <si>
    <t>通过实施柞水县2020年下梁镇石瓮社区供水工程，巩固3470人（含贫困人口477人）的饮水安全。</t>
  </si>
  <si>
    <t>柞水县2020年四新村饮水安全改造提升工程</t>
  </si>
  <si>
    <t>新建截渗坝4座、修复取水井1座、新建蓄水池2座、修复蓄水池1座、新建管理房1座、净化过滤器1套、消毒设备1套、铺设输配水管道15292m。水源保护标志标牌。</t>
  </si>
  <si>
    <t>通过实施柞水县2020年下梁镇四新村供水工程，巩固1986人（含贫困人口640人）的饮水安全。</t>
  </si>
  <si>
    <t>柞水县2020年马房子村饮水安全改造提升工程</t>
  </si>
  <si>
    <t>新建取水井1座、铺设输配水管道6465m。</t>
  </si>
  <si>
    <t>通过实施柞水县2020年乾佑街办马房子村供水工程，巩固2202人（含贫困人口411人）的饮水安全。</t>
  </si>
  <si>
    <t>柞水县2020年梨园村饮水安全改造提升工程</t>
  </si>
  <si>
    <t>修复截渗坝1座、新建取水井1座、新建蓄水池1座、修复蓄水1座；消毒设备1套、铁皮消毒柜1个、铺设输配水管道18865m。水源保护标志标牌。</t>
  </si>
  <si>
    <t xml:space="preserve">    通过实施柞水县2020年乾佑街办梨园村供水工程，巩固1120人（含贫困人口177人）的饮水安全。</t>
  </si>
  <si>
    <t>柞水县2020年马房湾村饮水安全改造提升工程</t>
  </si>
  <si>
    <t xml:space="preserve">   新建截渗坝1座、修复截渗坝3座、新建蓄水池1座、修复蓄水5座；不锈钢水池3座、新建管理房1座、消毒设备1套、铺设输配水管道1570m。</t>
  </si>
  <si>
    <t>通过实施柞水县2020年曹坪镇马房湾村供水工程，巩固1431人（含贫困人口500人）的饮水安全。</t>
  </si>
  <si>
    <t>柞水县2020年中庙村饮水安全改造提升工程</t>
  </si>
  <si>
    <t xml:space="preserve">   新建截渗坝3座、新建取水井1座、修复蓄水2座；不锈钢水池1座、管理房修复1座、铺设输配水管道3920m。</t>
  </si>
  <si>
    <t>通过实施柞水县2020年曹坪镇中庙村供水工程，巩固1090人（含贫困人口372人）的饮水安全。</t>
  </si>
  <si>
    <t>柞水县2020年荫沟村饮水安全改造提升工程</t>
  </si>
  <si>
    <t xml:space="preserve">    新建截渗坝3座、修复截渗坝3座、新建取水井5座、修复取水井2座、新建蓄水池18座、管理房修复2座、消毒设备2套，净化过滤设备2套、铺设输配水管道12856m。</t>
  </si>
  <si>
    <t>通过实施柞水县2020年曹坪镇荫沟村供水工程，巩固1157人（含贫困人口408人）的饮水安全。</t>
  </si>
  <si>
    <t>柞水县2020年九间房村饮水安全改造提升工程</t>
  </si>
  <si>
    <t>新建截渗坝2座、蓄水池2座；修复蓄水池1座、修复管理房1座；安装消毒设备2套、过滤设备1套、安装铁皮消毒柜1台。水源保护标志标牌。</t>
  </si>
  <si>
    <t>通过实施柞水县2020年曹坪镇九间房村供水工程，巩固1207人（含贫困人口649人）的饮水安全。</t>
  </si>
  <si>
    <t>柞水县2020年沙岭村饮水安全改造提升工程</t>
  </si>
  <si>
    <t>安装不锈钢水池1座、修复截渗坝1座。水源保护标志标牌。</t>
  </si>
  <si>
    <t>通过实施柞水县2020年曹坪镇沙岭村供水工程，巩固1511人（含贫困人口759人）的饮水安全。</t>
  </si>
  <si>
    <t>柞水县2020年窑镇社区饮水安全改造提升工程</t>
  </si>
  <si>
    <t>新建截渗坝3座、取水井3座、蓄水池1座、安装不锈钢水池2座；修复蓄水池2座；更换、铺设输配水管道9300m。水源保护标志标牌。</t>
  </si>
  <si>
    <t>通过实施柞水县2020年曹坪镇窑镇社区供水工程，巩固3982人（含贫困人口1140人）的饮水安全。</t>
  </si>
  <si>
    <t>柞水县2020年东沟村饮水安全改造提升工程</t>
  </si>
  <si>
    <t>新建截渗坝3座、取水井1座、安装不锈钢水池2座；修复截渗坝2座、蓄水池5座；更换、铺设输配水管道260m。水源保护标志标牌。</t>
  </si>
  <si>
    <t>通过实施柞水县2020年曹坪镇东沟村供水工程，巩固1128人（含贫困人口723人）的饮水安全。</t>
  </si>
  <si>
    <t>柞水县2020年银碗村饮水安全改造提升工程</t>
  </si>
  <si>
    <t>新建截渗坝4座、蓄水池2座；修复截渗坝4座、修复管理房1座；更换、铺设输配水管道5912m。水源保护标志标牌。</t>
  </si>
  <si>
    <t>通过实施柞水县2020年曹坪镇银碗村供水工程，巩固1512人（含贫困人口331人）的饮水安全。</t>
  </si>
  <si>
    <t>柞水县2020年联合村饮水安全改造提升工程</t>
  </si>
  <si>
    <t>新建截渗坝2座、取水井5座、蓄水池2座、机井1座；修复截渗坝1座、蓄水池2座；安装不锈钢水池2座、水泵1个；更换、铺设输配水管道520m。水源保护标志标牌。</t>
  </si>
  <si>
    <t>通过实施柞水县2020年杏坪镇联合村供水工程，巩固1296人（含贫困人口512人）的饮水安全。</t>
  </si>
  <si>
    <t>柞水县2020年严坪村饮水安全改造提升工程</t>
  </si>
  <si>
    <t>新建截渗坝1座、取水井1座、蓄水池1座；安装不锈钢水池1座、净化设备1套、铁皮消毒柜1个；更换、铺设输配水管道13274m。水源保护标志标牌。</t>
  </si>
  <si>
    <t>通过实施柞水县2020年杏坪镇严坪村供水工程，巩固1652人（含贫困人口299人）的饮水安全。</t>
  </si>
  <si>
    <t>柞水县2020年腰庄村饮水安全改造提升工程</t>
  </si>
  <si>
    <t>新建截渗坝7座、取水井1座、蓄水池1座、管理房2座、机井1座；修复蓄水池1座；安装不锈钢水池2座、净化设备1套；更换、铺设输配水管道5160m。水源保护标志标牌。</t>
  </si>
  <si>
    <t>通过实施柞水县2020年杏坪镇腰庄村供水工程，巩固1322人（含贫困人口448人）的饮水安全。</t>
  </si>
  <si>
    <t>柞水县2020年中山村饮水安全改造提升工程</t>
  </si>
  <si>
    <t>新建取水井2座、蓄水池1座；安装净化设备1套、铁皮消毒柜1个；水源保护标志标牌。</t>
  </si>
  <si>
    <t>中山村</t>
  </si>
  <si>
    <t>通过实施柞水县2020年杏坪镇中山村供水工程，巩固1353人（含贫困人口574人）的饮水安全。</t>
  </si>
  <si>
    <t>柞水县2020年晨光村饮水安全改造提升工程</t>
  </si>
  <si>
    <t>新建蓄水池2座、机井2座；安装不锈钢水池5座、水泵1台；更换、铺设输配水管道200m。水源保护标志标牌。</t>
  </si>
  <si>
    <t>通过实施柞水县2020年杏坪镇晨光村供水工程，巩固1223人（含贫困人口464人）的饮水安全。</t>
  </si>
  <si>
    <t>柞水县2020年云蒙村饮水安全改造提升工程</t>
  </si>
  <si>
    <t>新建截渗坝1座、蓄水池1座、机井1座；修复截渗坝1座；更换、铺设输配水管道600m。水源保护标志标牌。</t>
  </si>
  <si>
    <t xml:space="preserve">    通过实施柞水县2020年杏坪镇云蒙村供水工程，巩固1143人（含贫困人口485人）的饮水安全。</t>
  </si>
  <si>
    <t>柞水县2020年肖台村饮水安全改造提升工程</t>
  </si>
  <si>
    <t>更换、铺设输配水管道950.6m。水源保护标志标牌。</t>
  </si>
  <si>
    <t xml:space="preserve">    通过实施柞水县2020年杏坪镇肖台村供水工程，巩固2340人（含贫困人口692人）的饮水安全。</t>
  </si>
  <si>
    <t>柞水县2020年党台村饮水安全改造提升工程</t>
  </si>
  <si>
    <t>新建管理房1座；修复截渗坝2座；安装消毒设备1套、净化设备1套,慢滤池一座，水源保护标志标牌。</t>
  </si>
  <si>
    <t>通过实施柞水县2020年杏坪镇党台村供水工程，巩固1194人（含贫困人口428人）的饮水安全。</t>
  </si>
  <si>
    <t>柞水县2020年天埫村饮水安全改造提升工程</t>
  </si>
  <si>
    <t xml:space="preserve">    新建截渗坝3座、取水井3座、机井1座；修复截渗坝1座、取水井2座、蓄水池5座；安装不锈钢水池3座；更换、铺设输配水管道1000m。水源保护标志标牌。</t>
  </si>
  <si>
    <t>通过实施柞水县2020年杏坪镇天埫村供水工程，巩固1380人（含贫困人口532人）的饮水安全。</t>
  </si>
  <si>
    <t>柞水县2020年油房村饮水安全改造提升工程</t>
  </si>
  <si>
    <t>新建截渗坝4座、新建取水井1座、修复取水井1座、新建蓄水池1座、修复蓄水池2座、不锈钢水池1座、净化过滤设备1套、消毒铁皮柜1个、铺设输配水管道500m。水源保护标志标牌。</t>
  </si>
  <si>
    <t>通过实施柞水县2020年杏坪镇油房村供水工程，巩固1540人（含贫困人口625人）的饮水安全。</t>
  </si>
  <si>
    <t>柞水县2020年杏坪社区饮水安全改造提升工程</t>
  </si>
  <si>
    <t>新建截渗坝2座、新建蓄水池3座、修复蓄水池2座、铺设输配水管道330m。水源保护标志标牌。</t>
  </si>
  <si>
    <t>通过实施柞水县2020年杏坪镇杏坪社区供水工程，巩固3591人（含贫困人口1377人）的饮水安全。</t>
  </si>
  <si>
    <t>柞水县2020年柴庄社区饮水安全改造提升工程</t>
  </si>
  <si>
    <t xml:space="preserve">   新建截渗坝3座、修复截渗坝2座、新建取水井2座、修复蓄水池3座、不锈钢水池2座、水泵1台、净化过滤设备1套、铺设输配水管道24.25km,安装入户790户。</t>
  </si>
  <si>
    <t>通过实施柞水县2020年杏坪镇柴庄社区供水工程，巩固贫困户790户2370人的饮水安全。</t>
  </si>
  <si>
    <t>柞水县2020年中台村饮水安全改造提升工程</t>
  </si>
  <si>
    <t xml:space="preserve">   新建截渗坝1座、新建取水井1座、新建蓄水池1座、不锈钢水池1座、铺设输配水管道570m。</t>
  </si>
  <si>
    <t>中台村</t>
  </si>
  <si>
    <t>通过实施柞水县2020年杏坪镇柴中台村供水工程，巩固2407人（含贫困人口495人）的饮水安全。</t>
  </si>
  <si>
    <t>柞水县2020年大寺沟村饮水安全改造提升工程</t>
  </si>
  <si>
    <t>新建截渗坝1座、取水井6座、蓄水池3座、管理房1座；修复取水井1座；安装不锈钢水池1座、消毒设备1套、净化设备1套；更换、铺设输配水管道7460m。水源保护标志标牌。</t>
  </si>
  <si>
    <t>通过实施柞水县2020年凤凰镇大寺沟村供水工程，巩固1064人（含贫困人口251人）的饮水安全。</t>
  </si>
  <si>
    <t>柞水县2020年龙潭村饮水安全改造提升工程</t>
  </si>
  <si>
    <t>新建截渗坝1座、取水井1座、管理房2座；修复截渗坝2座；安装不锈钢水池2座、消毒设备2套、净化设备2套；更换铺设输配水管道12331m。</t>
  </si>
  <si>
    <t xml:space="preserve">    通过实施柞水县2020年凤凰镇龙谭村供水工程，巩固1456人（含贫困人口436人）的饮水安全。</t>
  </si>
  <si>
    <t>柞水县2020年桃园村饮水安全改造提升工程</t>
  </si>
  <si>
    <t>更换、铺设输配水管道1999.9m。</t>
  </si>
  <si>
    <t xml:space="preserve">    通过实施柞水县2020年凤凰镇桃园村供水工程，巩固1940人（含贫困人口351人）的饮水安全。</t>
  </si>
  <si>
    <t>柞水县2020年皂河村饮水安全改造提升工程</t>
  </si>
  <si>
    <t>新建截渗坝1座、蓄水池1座、管理房1座；安装消毒设备1套、净化设备1套；水源保护标志标牌。</t>
  </si>
  <si>
    <t xml:space="preserve">    通过实施柞水县2020年凤凰镇皂河村供水工程，巩固2097人（含贫困人口1048人）的饮水安全。</t>
  </si>
  <si>
    <t>柞水县2020年宽坪村饮水安全改造提升工程</t>
  </si>
  <si>
    <t>新建截渗坝2座、取水井3座、蓄水池2座、管理房1座；修复截渗坝1座、蓄水池6座；安装不锈钢水池2座、消毒设备1套、净化设备1套；更换、铺设输配水管道5460m。水源保护标志标牌。</t>
  </si>
  <si>
    <t xml:space="preserve">    通过实施柞水县2020年凤凰镇宽坪村供水工程，巩固1421人（含贫困人口448人）的饮水安全。</t>
  </si>
  <si>
    <t>柞水县2020年双河村饮水安全改造提升工程</t>
  </si>
  <si>
    <t>新建截渗坝1座、取水井3座、蓄水池1座；修复蓄水池2座、安装不锈钢水池2座、消毒设备2套、铁皮消毒柜1个；更换、铺设输配水管道14999m。水源保护标志标牌。</t>
  </si>
  <si>
    <t xml:space="preserve">    通过实施柞水县2020年凤凰镇双河村供水工程，巩固1439人（含贫困人口635人）的饮水安全。</t>
  </si>
  <si>
    <t>柞水县2020年金米村饮水安全改造提升工程</t>
  </si>
  <si>
    <t>新建取水井1座、蓄水池2座；修复截渗坝1座、修复蓄水池1座、修复管理房1座；安装消毒设备1套、过滤设备1套、更换、铺设输配水管道3013m。</t>
  </si>
  <si>
    <t xml:space="preserve">    通过实施柞水县2020年小岭镇金米村供水工程，巩固1740人（含贫困人口566人）的饮水安全。</t>
  </si>
  <si>
    <t>柞水县2020年岭丰村饮水安全改造提升工程</t>
  </si>
  <si>
    <t>新建取水井2座、蓄水池2座；修复截渗坝1座、机井1座；安装消毒设备2套、铁皮消毒柜2台、更换、铺设输配水管道9682m。</t>
  </si>
  <si>
    <t xml:space="preserve">    通过实施柞水县2020年小岭镇岭丰村供水工程，巩固1579人（含贫困人口498人）的饮水安全。</t>
  </si>
  <si>
    <t>柞水县2020年常湾村饮水安全改造提升工程</t>
  </si>
  <si>
    <t>新建截渗坝3座、安装不锈钢蓄水池1座；修复截渗坝1座、蓄水池1座；更换、铺设输配水管道2895m。</t>
  </si>
  <si>
    <t xml:space="preserve">    通过实施柞水县2020年小岭镇常湾村供水工程，巩固2850人（含贫困人口1394人）的饮水安全。</t>
  </si>
  <si>
    <t>柞水县2020年李砭村饮水安全改造提升工程</t>
  </si>
  <si>
    <t xml:space="preserve">    新建取水井1座；更换、铺设输配水管道600m。</t>
  </si>
  <si>
    <t xml:space="preserve">    通过实施柞水县2020年小岭镇李砭村供水工程，巩固2008人（含贫困人口651人）的饮水安全。</t>
  </si>
  <si>
    <t>柞水县2020年罗庄社区饮水安全改造提升工程</t>
  </si>
  <si>
    <t xml:space="preserve">    新建截渗坝1座、取水井1座、安装不锈钢水池1座、；修复截渗坝1座、修复取水井2座、修复管理房1座；安装消毒设备1套、过滤设备1套、更换、铺设输配水管道7950m。</t>
  </si>
  <si>
    <t xml:space="preserve">    通过实施柞水县2020年小岭镇罗庄村供水工程，巩固3262人（含贫困人口869人）的饮水安全。</t>
  </si>
  <si>
    <t>柞水县2020年曹店村饮水安全改造提升工程</t>
  </si>
  <si>
    <t>新建截渗坝3座、取水井3座、蓄水池2座、安装不锈钢水池1座；修复截渗坝2座、修复取水井1座、修复蓄水池2座、修复管理房1座；安装消毒设备2套、过滤设备2套、更换、铺设输配水管道640m。</t>
  </si>
  <si>
    <t xml:space="preserve">    通过实施柞水县2020年营盘镇曹店村供水工程，巩固1222人（含贫困人口490人）的饮水安全。</t>
  </si>
  <si>
    <t>柞水县2020年北河村饮水安全改造提升工程</t>
  </si>
  <si>
    <t>新建截渗坝3座、取水井1座、蓄水池3座、安装不锈钢水池1座；修复截渗坝1座、修复取水井1座、修复蓄水池5座；安装消毒设备2套、过滤设备1套、铁皮消毒柜1台。</t>
  </si>
  <si>
    <t xml:space="preserve">    通过实施柞水县2020年营盘镇北河村供水工程，巩固937人（含贫困人口538人）的饮水安全。</t>
  </si>
  <si>
    <t>柞水县2020年丰河村饮水安全改造提升工程</t>
  </si>
  <si>
    <t>新建截渗坝1座；修复截渗坝1座、修复蓄水池1座；安装消毒设备1套、过滤设备1套。</t>
  </si>
  <si>
    <t xml:space="preserve">    通过实施柞水县2020年营盘镇丰河村供水工程，巩固1298人（含贫困人口671人）的饮水安全。</t>
  </si>
  <si>
    <t>柞水县2020年营镇社区供水巩固工程</t>
  </si>
  <si>
    <t>更换DN63管道12m，DN32管道300m</t>
  </si>
  <si>
    <t>巩固营镇社区200人（其中贫困人口50人）的饮水安全。</t>
  </si>
  <si>
    <t>柞水县2020年朱家湾村供水巩固工程</t>
  </si>
  <si>
    <t>新建沉淀池1座、改造、延伸管道780m。</t>
  </si>
  <si>
    <t>巩固朱家湾村100人（其中贫困人口40人）的饮水安全。</t>
  </si>
  <si>
    <t>柞水县2020年龙潭村供水巩固工程</t>
  </si>
  <si>
    <t>新建蓄水池2座、取水井1座，修复取水井1座，更换、延伸管道3100米，并配套水源保护措施</t>
  </si>
  <si>
    <t>巩固龙潭村500人（其中贫困人口210人）的饮水安全。</t>
  </si>
  <si>
    <t>柞水县2020年车家河村供水巩固工程</t>
  </si>
  <si>
    <t>更换、延伸 输配水管道4250m，新建闸阀井1座</t>
  </si>
  <si>
    <t>巩固车家河村310人（其中贫困人口120人）的饮水安全。</t>
  </si>
  <si>
    <t>柞水县2020年什家湾村供水巩固工程</t>
  </si>
  <si>
    <t>改造支管2900m</t>
  </si>
  <si>
    <t>巩固什家湾村165户650人（其中贫困人口350人）的饮水安全。</t>
  </si>
  <si>
    <t>2020年度柞水县农村居民最低生活保障</t>
  </si>
  <si>
    <t>持有我县常住农村户口并长期居住的居民，凡共同生活的家庭成员人均收入低于我县最低生活保障标准（目前为3990元/人年），且家庭财产状况符合规定条件的，纳入农村低保。</t>
  </si>
  <si>
    <t>79个村、社区</t>
  </si>
  <si>
    <t>县民政局</t>
  </si>
  <si>
    <t>夏先平</t>
  </si>
  <si>
    <t>应保尽保</t>
  </si>
  <si>
    <t>农村居民最低生活保障项目保障了3698户8405人的基本生活。</t>
  </si>
  <si>
    <t>2020年度柞水县特困人员救助供养</t>
  </si>
  <si>
    <t>具有本县户籍，符合无劳动能力、无生活来源、无法定赡养抚养扶养义务人或者其法定义务人无履行义务能力的老年人、残疾人和未满16周岁的未成年人三个基本条件的，依法纳入特困人员救助供养范围。</t>
  </si>
  <si>
    <t>应救尽救</t>
  </si>
  <si>
    <t>特困人员救助供养项目解决了2043户2069人的基本生活和居住问题。</t>
  </si>
  <si>
    <t>2020年柞水县60周岁以上贫困群众养老金项目</t>
  </si>
  <si>
    <t>为全县2020年符合条件的贫困群众代缴养老金</t>
  </si>
  <si>
    <t>为符合条件的贫困群众代缴养老保险</t>
  </si>
  <si>
    <t>降低贫困户负担，为贫困户提供养老保障</t>
  </si>
  <si>
    <t>陕人社发[2017]60号</t>
  </si>
  <si>
    <t>2020年度柞水县留守关爱服务</t>
  </si>
  <si>
    <t>关爱留守老人、儿童、妇女补助、孤儿救助</t>
  </si>
  <si>
    <t>相关个村、社区</t>
  </si>
  <si>
    <t>留守关爱服务改善了32人的生活质量。</t>
  </si>
  <si>
    <t>2020年残疾人生活补贴</t>
  </si>
  <si>
    <t>残疾人两项补贴——生活补贴</t>
  </si>
  <si>
    <t>残疾人两项补贴——生活补贴项目保障了3512名残疾人的基本生活。</t>
  </si>
  <si>
    <t>2020年残疾人护理补贴</t>
  </si>
  <si>
    <t>残疾人两项补贴——护理补贴</t>
  </si>
  <si>
    <t>残疾人两项补贴——护理补贴项目保障了2694名残疾人的基本护理。</t>
  </si>
  <si>
    <t>2020年度柞水县临时救助</t>
  </si>
  <si>
    <t xml:space="preserve">对遭遇突发事件，或者其他特殊原因导致基本生活陷入困境，而其他社会救助无法覆盖或者救助之后基本生活仍然有困难的家庭或者个人给予的一次性救助。 </t>
  </si>
  <si>
    <t>临时救助项目解决了6250人的突发困难。</t>
  </si>
  <si>
    <t>2020年柞水县曹坪镇银碗村公路路面修复工程</t>
  </si>
  <si>
    <t>路面修复10公里</t>
  </si>
  <si>
    <t>徐光亮</t>
  </si>
  <si>
    <t>农村公益性基础设施建设解决贫困人口交通出行</t>
  </si>
  <si>
    <t>通过修复路面10公里，方便群众出行</t>
  </si>
  <si>
    <t>2020年柞水县杏坪镇联丰村四组至镇安大坪镇龙池村公路</t>
  </si>
  <si>
    <t>新建通组公路3.2公里</t>
  </si>
  <si>
    <t>通过修建硬化通村路3.2公里，方便1613名群众出行</t>
  </si>
  <si>
    <t>2020年柞水县杏坪镇中山村至云蒙村公路</t>
  </si>
  <si>
    <t>新建通组公路13.7公里</t>
  </si>
  <si>
    <t>通过修建硬化通村路13.7公里，方便1353名群众出行</t>
  </si>
  <si>
    <t>2020年柞水县曹坪镇银碗村周家沟至曹店村大石板公路</t>
  </si>
  <si>
    <t>新建通组公路7.1公里</t>
  </si>
  <si>
    <t>通过修建硬化通村路7.1公里，方便1512名群众出行</t>
  </si>
  <si>
    <t>2020年柞水县曹坪镇马房湾村梅家坪殷家山公路</t>
  </si>
  <si>
    <t>新建通组公路2.8公里</t>
  </si>
  <si>
    <t>通过修建硬化通村路2.8公里，方便1431名群众出行</t>
  </si>
  <si>
    <t>2020年柞水县乾佑镇车家河村东沟公路</t>
  </si>
  <si>
    <t>新建通组公路4.2公里</t>
  </si>
  <si>
    <t>通过修建硬化通村路4.2公里，方便1938名群众出行</t>
  </si>
  <si>
    <t>2020年柞水县乾佑镇车家河村芦才沟、七里沟通村公路改建工程</t>
  </si>
  <si>
    <t>改建道路12.62公里</t>
  </si>
  <si>
    <t>乾佑镇</t>
  </si>
  <si>
    <t>赵乐弟</t>
  </si>
  <si>
    <t>通过修建硬化道路12.62公里，方便1938名群众出行</t>
  </si>
  <si>
    <t>以工代赈新增项目</t>
  </si>
  <si>
    <t>2020年瓦房口镇金星村通组路工程</t>
  </si>
  <si>
    <t>新修道路260米</t>
  </si>
  <si>
    <t>县以工代赈办</t>
  </si>
  <si>
    <t>王小建</t>
  </si>
  <si>
    <t>解决贫困人口交通出行，为产业发展提供有利条件。</t>
  </si>
  <si>
    <t>受益群众17户，其中贫困户3户，解决群众通行难</t>
  </si>
  <si>
    <t>2020年红岩寺镇张坪村任家沟硬化通组公路项目</t>
  </si>
  <si>
    <t>新修道路2.3公里、路面宽度4.5米</t>
  </si>
  <si>
    <t>受益群众57户192人，其中贫困户18户，解决板栗核桃产业外销问题</t>
  </si>
  <si>
    <t>2020年瓦房口镇街垣社区七组南沟通组路工程</t>
  </si>
  <si>
    <t>新修道路2.2公里、路面宽度3.0-3.5米</t>
  </si>
  <si>
    <t>受益群众69户202人，其中贫困户16户，解决板栗核桃产业外销问题</t>
  </si>
  <si>
    <t>2020年广电扶贫宽带乡村</t>
  </si>
  <si>
    <t>惠及8165户贫困户，WIFI惠及50个村委会</t>
  </si>
  <si>
    <t>九个镇办</t>
  </si>
  <si>
    <t>79个村</t>
  </si>
  <si>
    <t>广电网络公司</t>
  </si>
  <si>
    <t>张志伟</t>
  </si>
  <si>
    <t>广播电视宽带文化扶贫</t>
  </si>
  <si>
    <t>丰富贫困户的文化精神生活</t>
  </si>
  <si>
    <t>产业路</t>
  </si>
  <si>
    <t>2020年曹坪镇九间房村产业路项目</t>
  </si>
  <si>
    <t>五组1公里产业路</t>
  </si>
  <si>
    <t>李红梅</t>
  </si>
  <si>
    <t>农村公益性基础设施建设解决群众出行问题、产业发展难</t>
  </si>
  <si>
    <t>通过实施通组路项目，方便群众出行、产业发展。</t>
  </si>
  <si>
    <t>产业路新增</t>
  </si>
  <si>
    <t>2020年乾佑街办车家河村接山沟产业路项目</t>
  </si>
  <si>
    <t>产业路路基拓宽及硬化1.2公里</t>
  </si>
  <si>
    <t>基础设施建设促进产业发展</t>
  </si>
  <si>
    <t>方便产业发展，解决20户群众出行难题</t>
  </si>
  <si>
    <t>2020年下梁镇新合村木耳大棚产业路硬化项目</t>
  </si>
  <si>
    <t>产业路硬化300米</t>
  </si>
  <si>
    <t>农村公益性基础设施建设解决群众出行</t>
  </si>
  <si>
    <t>方便产业发展，解决14户群众出行难题</t>
  </si>
  <si>
    <t>2020年下梁镇老庵寺村产业路硬化项目</t>
  </si>
  <si>
    <t>产业路硬化及拓宽2公里</t>
  </si>
  <si>
    <t>通过修建产业路项目，带动40户贫困户发展产业</t>
  </si>
  <si>
    <t>2020年下梁镇金盆村三组产业路项目</t>
  </si>
  <si>
    <t>产业路硬化1.4公里</t>
  </si>
  <si>
    <t>方便产业发展，解决103户群众出行难题</t>
  </si>
  <si>
    <t>2020年小岭镇常湾村八组产业路项目</t>
  </si>
  <si>
    <t>产业路硬化1.7公里</t>
  </si>
  <si>
    <t>村基础设施建设带动产业发展</t>
  </si>
  <si>
    <t>通过村基础设施建设带动130户贫困户增收</t>
  </si>
  <si>
    <t>硬化1.5公里产业路</t>
  </si>
  <si>
    <t>方便贫困群众发展核桃、板栗、中药材等产业</t>
  </si>
  <si>
    <t>方便产业发展，解决35户群众出行难题</t>
  </si>
  <si>
    <t>2020年杏坪镇油房六组产业路项目</t>
  </si>
  <si>
    <t>产业路硬化1公里</t>
  </si>
  <si>
    <t>通过基础设施改善带动脱贫减贫</t>
  </si>
  <si>
    <t>改善居住交通，促进产业发展，提高群众收入</t>
  </si>
  <si>
    <t>2020年杏坪镇天埫村二组产业路项目</t>
  </si>
  <si>
    <t>产业路硬化2.5公里</t>
  </si>
  <si>
    <t>2020年杏坪镇柴庄社区普坨沟产业路项目</t>
  </si>
  <si>
    <t>产业路硬化2.6公里</t>
  </si>
  <si>
    <t>漏</t>
  </si>
  <si>
    <t>2020年杏坪镇晨光村小西沟产业路硬化项目</t>
  </si>
  <si>
    <t>新建通组路3.9公里</t>
  </si>
  <si>
    <t>通过修建硬化通村路3.9公里，方便372户群众出行</t>
  </si>
  <si>
    <t>2020年杏坪镇联丰村产业路项目</t>
  </si>
  <si>
    <t>建设产业路1.3公里</t>
  </si>
  <si>
    <t>徐孔玺</t>
  </si>
  <si>
    <t>2020年红岩寺镇张坪村三组产业路项目</t>
  </si>
  <si>
    <t>小合沟外牌产业路及硬化4公里</t>
  </si>
  <si>
    <t>陈世春</t>
  </si>
  <si>
    <t>方便贫困群众产业运输</t>
  </si>
  <si>
    <t>通过产业路项目，带动173户贫困户发展产业</t>
  </si>
  <si>
    <t>2020年红岩寺镇闫坪村产业路项目（二）</t>
  </si>
  <si>
    <t>佘沟至长沟产业路拓宽及硬化2.2公里</t>
  </si>
  <si>
    <t>通过产业路项目，带动103户贫困户发展产业</t>
  </si>
  <si>
    <t>2020年瓦房口镇老庄村枫沟道路硬化项目</t>
  </si>
  <si>
    <t>产业路硬化3.9公里</t>
  </si>
  <si>
    <t>2020年瓦房口镇金台村木耳基地产业硬化项目</t>
  </si>
  <si>
    <t>木耳大棚河边路300米硬化；金台五组路沿硬化3.7公里</t>
  </si>
  <si>
    <t>解决木耳产业发展交通难题</t>
  </si>
  <si>
    <t>2020年曹坪镇东沟村五组产业路路基项目</t>
  </si>
  <si>
    <t>产业路路基修建2.5公里</t>
  </si>
  <si>
    <t>提升基础设施，带动村级发展，促进贫困户脱贫增收</t>
  </si>
  <si>
    <t>2020年曹坪镇马房湾村银鸽山通组产业路硬化项目</t>
  </si>
  <si>
    <t>产业路硬化1.2公里</t>
  </si>
  <si>
    <t>马房湾</t>
  </si>
  <si>
    <t>通过实施入户路项目，方便群众出行。</t>
  </si>
  <si>
    <t>2020年瓦房口镇颜家庄村产业路修复项目</t>
  </si>
  <si>
    <t>产业路修复0.5公里</t>
  </si>
  <si>
    <t>方便228户群众出行</t>
  </si>
  <si>
    <t>带动30人就业，人均增收200元</t>
  </si>
  <si>
    <t>2020年杏坪镇肖台村七组韭菜沟脑产业路项目</t>
  </si>
  <si>
    <t>产业路硬化350米</t>
  </si>
  <si>
    <t>2020年柞水县金米农业园区扶贫产业路项目</t>
  </si>
  <si>
    <t>新修道路1.2公里</t>
  </si>
  <si>
    <t>受益群众85户298人，其中贫困户26户，解决种植基地和养殖场生产不便、群众出行难问题</t>
  </si>
  <si>
    <t>水利项目</t>
  </si>
  <si>
    <t>柞水县2020年社川河常湾清水段防洪工程</t>
  </si>
  <si>
    <t>新建堤防4.5km</t>
  </si>
  <si>
    <t>农村公益性基础设施建设解决防洪安全</t>
  </si>
  <si>
    <t>实施清水段防洪工程，解决150人的防洪安全</t>
  </si>
  <si>
    <t>柞水县2020年水土保持综合治理工程</t>
  </si>
  <si>
    <t>陈新波</t>
  </si>
  <si>
    <t>农村公益性基础设施建设改善居住环境</t>
  </si>
  <si>
    <t>实施2020年水土保持综合治理项目，改善487人的人居环境</t>
  </si>
  <si>
    <t>柞水县2020年水土保持补偿费项目</t>
  </si>
  <si>
    <t>面源污染11km2</t>
  </si>
  <si>
    <t>实施2020年水土保持补偿费治理项目，改善239人的人居环境</t>
  </si>
  <si>
    <t>2020年曹坪镇荫沟村修复道路河提工程</t>
  </si>
  <si>
    <t>三四组河提
长5公里</t>
  </si>
  <si>
    <t>李兴录</t>
  </si>
  <si>
    <t>农村公益性基础设施建设解决群众出行问题</t>
  </si>
  <si>
    <t>通过河堤建设项目，方便群众出行和保护农田。</t>
  </si>
  <si>
    <t>2020年曹坪镇马房湾全村河提修复项目</t>
  </si>
  <si>
    <t>修复全村河道河提4千米规格底宽2米面宽1米高平均3.5米</t>
  </si>
  <si>
    <t>通过实施通组路项目，方便群众出行。</t>
  </si>
  <si>
    <t>2020年曹坪镇马房湾村拦河坝项目</t>
  </si>
  <si>
    <t>新建宽4米长20米高两米拦河坝10座</t>
  </si>
  <si>
    <t>水利新增项目</t>
  </si>
  <si>
    <t>柞水县2020年肖台村木耳基地堤防挡墙项目</t>
  </si>
  <si>
    <t>新建木耳基地及厂房堤防挡墙3500延米。</t>
  </si>
  <si>
    <t>实施肖台村木耳基地产业堤防挡墙项目，保护木耳菌包生产线厂房，地栽木耳基地1300亩，保护贫困户692人通过木耳产业增收。</t>
  </si>
  <si>
    <t>柞水县2020年营盘镇龙潭村木耳基地堤防挡墙项目</t>
  </si>
  <si>
    <t>新建木耳基地堤防挡墙1500延米。</t>
  </si>
  <si>
    <t>通过基础设施建设，带动产业发展，群众增收</t>
  </si>
  <si>
    <t>实施营盘镇龙潭村木耳基地产业堤防挡墙项目，保护木耳种植基地100亩，保障贫困户52人通过木耳产业增收。</t>
  </si>
  <si>
    <t>柞水县2020年老庵寺地栽木耳堤防挡墙项目</t>
  </si>
  <si>
    <t>新建木耳基地堤防挡墙1300延米。</t>
  </si>
  <si>
    <t>实施老庵寺地栽木耳堤防挡墙项目，保护地栽木耳基地310亩，保障贫困户310人通过木耳产业增收。</t>
  </si>
  <si>
    <t>柞水县2020年金米村木耳基地堤防挡墙项目</t>
  </si>
  <si>
    <t>新建木耳基地厂房堤防挡墙1100延米。</t>
  </si>
  <si>
    <t>实施金米村木耳基地堤防挡墙项目，保护木耳菌包生产线厂房，地栽木耳基地400亩，保障贫困户566人通过木耳产业增收。</t>
  </si>
  <si>
    <t>2020年营盘镇北河村木耳大棚配套基础设施</t>
  </si>
  <si>
    <t>新建北河村木耳大棚配套管理房、木耳仓库、仓库道路、木耳基地防护网、电力配套供电设施等，银洞沟口防洪渠100米，木耳大棚基地拦渣坝，水毁河堤修复</t>
  </si>
  <si>
    <t>425</t>
  </si>
  <si>
    <t>通过修建配套设施，提高发展生产的便利。有利于村集体经济发展壮大。</t>
  </si>
  <si>
    <t>带动北河村130户贫困户发展产业增收脱贫</t>
  </si>
  <si>
    <t>2020年营盘镇丰河村木耳大棚配套设施</t>
  </si>
  <si>
    <t>新建丰河村木耳大棚配套设施（电力辅助设施、防护网、转运储藏等）</t>
  </si>
  <si>
    <t>517</t>
  </si>
  <si>
    <t>带动北河村146户贫困户发展产业增收脱贫</t>
  </si>
  <si>
    <t>2020年营盘镇秦丰村木耳大棚配套项目</t>
  </si>
  <si>
    <t>续建木耳转运、储藏库房等木耳产业发展配套设施</t>
  </si>
  <si>
    <t>477</t>
  </si>
  <si>
    <t>带动北河村151户贫困户发展产业增收脱贫</t>
  </si>
  <si>
    <t>2020年营盘镇龙潭村木耳大棚配套项目</t>
  </si>
  <si>
    <t>带动北河村159户贫困户发展产业增收脱贫</t>
  </si>
  <si>
    <t>2020年营盘镇秦丰村河堤项目</t>
  </si>
  <si>
    <t>新建产业基地河堤1公里</t>
  </si>
  <si>
    <t>100</t>
  </si>
  <si>
    <t>356</t>
  </si>
  <si>
    <t>基础设施建设促进产业发展，提高群众生产生活积极性。</t>
  </si>
  <si>
    <t>解决100户群众出行难题，提高产业发展效率</t>
  </si>
  <si>
    <t>2020年凤凰镇龙潭村四组朱家院子便民桥项目</t>
  </si>
  <si>
    <t>在原石拱桥的基础上改建一座桥长7米，宽4米的新桥</t>
  </si>
  <si>
    <t>通过新建便民桥，为群众日常生活提供便利</t>
  </si>
  <si>
    <t>2020年凤凰镇双河村一组黄柏叉沟口便民桥项目</t>
  </si>
  <si>
    <t>修建便民桥一座长13米，宽4.5米</t>
  </si>
  <si>
    <t>2020年杏坪镇天埫村四组便民桥项目</t>
  </si>
  <si>
    <t>修建4米宽、5米长便民桥1座，引桥河堤长52米、200立方米。</t>
  </si>
  <si>
    <t>2020年杏坪镇肖台村七组韭菜沟公路硬化项目</t>
  </si>
  <si>
    <t>产业路硬化1.5公里</t>
  </si>
  <si>
    <t>通过修建硬化通村路1.5公里，方便30户群众出行</t>
  </si>
  <si>
    <t>2020年瓦房口镇颜家庄村便民桥项目</t>
  </si>
  <si>
    <t>颜家学门前便民桥宽4.5米，长6米；庄村老庄子便民桥宽4.5米，长5米</t>
  </si>
  <si>
    <t>128</t>
  </si>
  <si>
    <t>394</t>
  </si>
  <si>
    <t>通过新建桥梁，放便36户群众出行</t>
  </si>
  <si>
    <t>2020年瓦房口镇磨沟村便民桥项目</t>
  </si>
  <si>
    <t>拓宽加固便民桥3座</t>
  </si>
  <si>
    <t>通过新建桥梁，方便184户群众出行</t>
  </si>
  <si>
    <t>2020年柞水县杏坪镇党台村瓦屋场跨河大桥</t>
  </si>
  <si>
    <t>新建4×13m大桥一座，引道55米</t>
  </si>
  <si>
    <t>受益群众106户362人，其中贫困户35户，解决板栗核桃产业外销问题</t>
  </si>
  <si>
    <t>2020年凤凰镇宽坪村通村路路基防护工程</t>
  </si>
  <si>
    <t>治理路基66米，挡墙全高10米</t>
  </si>
  <si>
    <t>方便28户出行，保护通村路安全运行</t>
  </si>
  <si>
    <t>苏陕协作新增项目</t>
  </si>
  <si>
    <t>2020年金井河瓦房口镇老庄村廖家湾大桥</t>
  </si>
  <si>
    <t>在瓦房口镇老庄村廖家湾建设桥梁一座及引道190m，桥梁全长约52m，桥面宽车行道6m+2*1.0m人行道（2020年度完成桥梁桥柱出水面及桥梁预制工程）。</t>
  </si>
  <si>
    <t>汪  琪</t>
  </si>
  <si>
    <t>受益群众200户800人，其中贫困户85户，解决板栗核桃产业外销问题</t>
  </si>
  <si>
    <t>2020年瓦房口镇马台村河堤修复工程</t>
  </si>
  <si>
    <t>新修河堤210米</t>
  </si>
  <si>
    <t>马台村</t>
  </si>
  <si>
    <t>解决生命、财产受到威胁。</t>
  </si>
  <si>
    <t>受益群众40户，其中贫困户8户，解决马台小学防洪安全</t>
  </si>
  <si>
    <t>2020年柞水县易地扶贫后续产业发展基地建设</t>
  </si>
  <si>
    <t>易地扶贫后续产业发展基地建设村集体经济草莓园、特色酒业酿造等项目，给排水管道各铺设2000米。产权归属村集体经济。</t>
  </si>
  <si>
    <t>陈涛</t>
  </si>
  <si>
    <t>通过实施易地扶贫后续产业发展基地建设，有效带动发展产业增收。</t>
  </si>
  <si>
    <t>带动158户贫困户发展产业增收。</t>
  </si>
  <si>
    <t>2020年下梁新合村产业园基础设施建设项目</t>
  </si>
  <si>
    <t>新建产业园道路、给排水建设项目，建设产业路硬化2.48公里，宽3.5米。新建给排水各2000米。产权归属村集体经济。</t>
  </si>
  <si>
    <t>通过实施下梁新合村产业园基础设施建设，带动贫困户分红及参加劳动增加收入</t>
  </si>
  <si>
    <t>带动贫困户分红及参与劳动者增加收入，扶持贫困户156户624人，预计每户增收400元。</t>
  </si>
  <si>
    <t>少数民族项目</t>
  </si>
  <si>
    <t>2020年联丰村养牛产业基础设施提升项目</t>
  </si>
  <si>
    <t>新建、硬化3.5米宽产业路1030米</t>
  </si>
  <si>
    <t>柞水县委统战部</t>
  </si>
  <si>
    <t>康霞</t>
  </si>
  <si>
    <t>带动全村贫困户159户451人，年增收每人300元</t>
  </si>
  <si>
    <t>2020年中省专项扶贫资金项目管理费</t>
  </si>
  <si>
    <t>项目管理费</t>
  </si>
  <si>
    <t>确保项目顺利实施</t>
  </si>
  <si>
    <r>
      <t>柞水县</t>
    </r>
    <r>
      <rPr>
        <u/>
        <sz val="28"/>
        <color rgb="FF000000"/>
        <rFont val="宋体"/>
        <charset val="134"/>
      </rPr>
      <t xml:space="preserve">2020 </t>
    </r>
    <r>
      <rPr>
        <sz val="28"/>
        <color rgb="FF000000"/>
        <rFont val="宋体"/>
        <charset val="134"/>
      </rPr>
      <t xml:space="preserve">年县级脱贫攻坚项目库明细表 </t>
    </r>
  </si>
  <si>
    <t>吊袋木耳栽培袋数40万袋，地栽木耳2.5万袋</t>
  </si>
  <si>
    <t>吊袋木耳栽培袋数33万袋，地栽木耳8万袋</t>
  </si>
  <si>
    <r>
      <t>通过村集体经济木耳产业带动</t>
    </r>
    <r>
      <rPr>
        <b/>
        <sz val="12"/>
        <color rgb="FF000000"/>
        <rFont val="宋体"/>
        <charset val="134"/>
      </rPr>
      <t>133</t>
    </r>
    <r>
      <rPr>
        <sz val="12"/>
        <color rgb="FF000000"/>
        <rFont val="宋体"/>
        <charset val="134"/>
      </rPr>
      <t>贫困户增收</t>
    </r>
  </si>
  <si>
    <r>
      <t>2020</t>
    </r>
    <r>
      <rPr>
        <sz val="12"/>
        <color rgb="FF000000"/>
        <rFont val="宋体"/>
        <charset val="134"/>
      </rPr>
      <t>年</t>
    </r>
  </si>
  <si>
    <t>2020年杏坪社区木耳大棚基地排水沟项目</t>
  </si>
  <si>
    <t>2020年杏坪镇肖台村木耳大棚基地排水沟项目</t>
  </si>
  <si>
    <t>2020年老庄村木耳大棚基地排水沟项目</t>
  </si>
  <si>
    <t>2020年瓦房口镇扶贫小额贷款贴息</t>
  </si>
  <si>
    <t>2020年营盘镇互助资金贴息项目</t>
  </si>
  <si>
    <r>
      <t>2020</t>
    </r>
    <r>
      <rPr>
        <sz val="12"/>
        <color rgb="FF000000"/>
        <rFont val="宋体"/>
        <charset val="134"/>
      </rPr>
      <t>年农村基础设施建设项目</t>
    </r>
  </si>
  <si>
    <r>
      <t>51</t>
    </r>
    <r>
      <rPr>
        <sz val="12"/>
        <color rgb="FF000000"/>
        <rFont val="宋体"/>
        <charset val="134"/>
      </rPr>
      <t>个村</t>
    </r>
  </si>
  <si>
    <r>
      <t>改善</t>
    </r>
    <r>
      <rPr>
        <sz val="12"/>
        <color rgb="FF000000"/>
        <rFont val="Arial"/>
        <family val="2"/>
      </rPr>
      <t>612</t>
    </r>
    <r>
      <rPr>
        <sz val="12"/>
        <color rgb="FF000000"/>
        <rFont val="宋体"/>
        <charset val="134"/>
      </rPr>
      <t>出行条件</t>
    </r>
  </si>
  <si>
    <t>2020年凤凰镇宽坪村二组南沟产业路项目</t>
  </si>
  <si>
    <r>
      <t>综合治理水土流失面积17km</t>
    </r>
    <r>
      <rPr>
        <vertAlign val="superscript"/>
        <sz val="12"/>
        <color rgb="FF000000"/>
        <rFont val="宋体"/>
        <charset val="134"/>
      </rPr>
      <t>2</t>
    </r>
  </si>
</sst>
</file>

<file path=xl/styles.xml><?xml version="1.0" encoding="utf-8"?>
<styleSheet xmlns="http://schemas.openxmlformats.org/spreadsheetml/2006/main">
  <numFmts count="4">
    <numFmt numFmtId="177" formatCode="0_ "/>
    <numFmt numFmtId="179" formatCode="0.00_ "/>
    <numFmt numFmtId="180" formatCode="0.0_ "/>
    <numFmt numFmtId="181" formatCode="0.0000_ "/>
  </numFmts>
  <fonts count="34">
    <font>
      <sz val="11"/>
      <color theme="1"/>
      <name val="等线"/>
      <charset val="134"/>
      <scheme val="minor"/>
    </font>
    <font>
      <sz val="12"/>
      <name val="宋体"/>
      <charset val="134"/>
    </font>
    <font>
      <sz val="12"/>
      <color theme="1"/>
      <name val="黑体"/>
      <charset val="134"/>
    </font>
    <font>
      <sz val="10"/>
      <color theme="1"/>
      <name val="黑体"/>
      <charset val="134"/>
    </font>
    <font>
      <b/>
      <sz val="11"/>
      <color theme="1"/>
      <name val="等线"/>
      <charset val="134"/>
      <scheme val="minor"/>
    </font>
    <font>
      <sz val="16"/>
      <color theme="1"/>
      <name val="黑体"/>
      <charset val="134"/>
    </font>
    <font>
      <u/>
      <sz val="20"/>
      <color theme="1"/>
      <name val="方正小标宋简体"/>
      <charset val="134"/>
    </font>
    <font>
      <sz val="20"/>
      <color theme="1"/>
      <name val="方正小标宋简体"/>
      <charset val="134"/>
    </font>
    <font>
      <sz val="10"/>
      <color theme="1"/>
      <name val="仿宋"/>
      <charset val="134"/>
    </font>
    <font>
      <b/>
      <sz val="10"/>
      <name val="仿宋"/>
      <charset val="134"/>
    </font>
    <font>
      <b/>
      <sz val="10"/>
      <color theme="1"/>
      <name val="仿宋"/>
      <charset val="134"/>
    </font>
    <font>
      <sz val="10"/>
      <name val="仿宋"/>
      <charset val="134"/>
    </font>
    <font>
      <sz val="10"/>
      <color theme="1"/>
      <name val="等线"/>
      <charset val="134"/>
      <scheme val="minor"/>
    </font>
    <font>
      <sz val="10"/>
      <name val="等线"/>
      <charset val="134"/>
      <scheme val="minor"/>
    </font>
    <font>
      <sz val="10"/>
      <color indexed="8"/>
      <name val="仿宋"/>
      <charset val="134"/>
    </font>
    <font>
      <sz val="12"/>
      <color theme="1"/>
      <name val="等线"/>
      <charset val="134"/>
      <scheme val="minor"/>
    </font>
    <font>
      <sz val="11"/>
      <color indexed="8"/>
      <name val="宋体"/>
      <charset val="134"/>
    </font>
    <font>
      <sz val="11"/>
      <color theme="1"/>
      <name val="等线"/>
      <charset val="134"/>
      <scheme val="minor"/>
    </font>
    <font>
      <sz val="12"/>
      <color indexed="8"/>
      <name val="宋体"/>
      <charset val="134"/>
    </font>
    <font>
      <sz val="11"/>
      <color rgb="FFFF0000"/>
      <name val="等线"/>
      <charset val="134"/>
      <scheme val="minor"/>
    </font>
    <font>
      <sz val="16"/>
      <color rgb="FF000000"/>
      <name val="宋体"/>
      <charset val="134"/>
    </font>
    <font>
      <sz val="12"/>
      <color rgb="FF000000"/>
      <name val="宋体"/>
      <charset val="134"/>
    </font>
    <font>
      <sz val="12"/>
      <color rgb="FF000000"/>
      <name val="Arial"/>
      <family val="2"/>
    </font>
    <font>
      <sz val="28"/>
      <color rgb="FF000000"/>
      <name val="宋体"/>
      <charset val="134"/>
    </font>
    <font>
      <u/>
      <sz val="28"/>
      <color rgb="FF000000"/>
      <name val="宋体"/>
      <charset val="134"/>
    </font>
    <font>
      <b/>
      <sz val="12"/>
      <color rgb="FF000000"/>
      <name val="宋体"/>
      <charset val="134"/>
    </font>
    <font>
      <sz val="16"/>
      <color rgb="FF000000"/>
      <name val="Arial"/>
      <family val="2"/>
    </font>
    <font>
      <sz val="11"/>
      <color rgb="FF000000"/>
      <name val="宋体"/>
      <charset val="134"/>
    </font>
    <font>
      <sz val="11"/>
      <color rgb="FF000000"/>
      <name val="等线"/>
      <charset val="134"/>
      <scheme val="minor"/>
    </font>
    <font>
      <sz val="9"/>
      <color rgb="FF000000"/>
      <name val="宋体"/>
      <charset val="134"/>
    </font>
    <font>
      <sz val="9"/>
      <color rgb="FF000000"/>
      <name val="仿宋_GB2312"/>
      <charset val="134"/>
    </font>
    <font>
      <sz val="10"/>
      <color rgb="FF000000"/>
      <name val="宋体"/>
      <charset val="134"/>
    </font>
    <font>
      <vertAlign val="superscript"/>
      <sz val="12"/>
      <color rgb="FF000000"/>
      <name val="宋体"/>
      <charset val="134"/>
    </font>
    <font>
      <sz val="9"/>
      <name val="等线"/>
      <charset val="134"/>
      <scheme val="minor"/>
    </font>
  </fonts>
  <fills count="2">
    <fill>
      <patternFill patternType="none"/>
    </fill>
    <fill>
      <patternFill patternType="gray125"/>
    </fill>
  </fills>
  <borders count="10">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indexed="8"/>
      </left>
      <right style="thin">
        <color indexed="8"/>
      </right>
      <top style="thin">
        <color indexed="8"/>
      </top>
      <bottom style="thin">
        <color indexed="8"/>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diagonal/>
    </border>
  </borders>
  <cellStyleXfs count="23">
    <xf numFmtId="0" fontId="0" fillId="0" borderId="0">
      <alignment vertical="center"/>
    </xf>
    <xf numFmtId="0" fontId="16" fillId="0" borderId="0" applyProtection="0">
      <alignment vertical="center"/>
    </xf>
    <xf numFmtId="0" fontId="17" fillId="0" borderId="0">
      <alignment vertical="center"/>
    </xf>
    <xf numFmtId="0" fontId="15" fillId="0" borderId="0">
      <alignment vertical="center"/>
    </xf>
    <xf numFmtId="0" fontId="19" fillId="0" borderId="0" applyNumberFormat="0" applyFill="0" applyBorder="0" applyAlignment="0" applyProtection="0">
      <alignment vertical="center"/>
    </xf>
    <xf numFmtId="0" fontId="1" fillId="0" borderId="0" applyProtection="0">
      <alignment vertical="center"/>
    </xf>
    <xf numFmtId="0" fontId="17" fillId="0" borderId="0">
      <alignment vertical="center"/>
    </xf>
    <xf numFmtId="0" fontId="15" fillId="0" borderId="0">
      <alignment vertical="center"/>
    </xf>
    <xf numFmtId="0" fontId="17" fillId="0" borderId="0">
      <alignment vertical="center"/>
    </xf>
    <xf numFmtId="0" fontId="1" fillId="0" borderId="0"/>
    <xf numFmtId="0" fontId="1" fillId="0" borderId="0">
      <alignment vertical="center"/>
    </xf>
    <xf numFmtId="0" fontId="18" fillId="0" borderId="0"/>
    <xf numFmtId="0" fontId="18" fillId="0" borderId="0"/>
    <xf numFmtId="0" fontId="15" fillId="0" borderId="0">
      <alignment vertical="center"/>
    </xf>
    <xf numFmtId="0" fontId="15" fillId="0" borderId="0">
      <alignment vertical="center"/>
    </xf>
    <xf numFmtId="0" fontId="16" fillId="0" borderId="0">
      <alignment vertical="center"/>
    </xf>
    <xf numFmtId="0" fontId="1" fillId="0" borderId="0"/>
    <xf numFmtId="0" fontId="1" fillId="0" borderId="0" applyProtection="0">
      <alignment vertical="center"/>
    </xf>
    <xf numFmtId="0" fontId="1" fillId="0" borderId="0">
      <alignment vertical="center"/>
    </xf>
    <xf numFmtId="0" fontId="18" fillId="0" borderId="0">
      <alignment vertical="center"/>
    </xf>
    <xf numFmtId="0" fontId="18" fillId="0" borderId="0"/>
    <xf numFmtId="0" fontId="17" fillId="0" borderId="0">
      <alignment vertical="center"/>
    </xf>
    <xf numFmtId="0" fontId="1" fillId="0" borderId="0">
      <alignment vertical="center"/>
    </xf>
  </cellStyleXfs>
  <cellXfs count="148">
    <xf numFmtId="0" fontId="0" fillId="0" borderId="0" xfId="0">
      <alignment vertical="center"/>
    </xf>
    <xf numFmtId="0" fontId="2" fillId="0" borderId="0" xfId="0" applyFont="1">
      <alignment vertical="center"/>
    </xf>
    <xf numFmtId="0" fontId="3" fillId="0" borderId="0" xfId="0" applyFont="1">
      <alignment vertical="center"/>
    </xf>
    <xf numFmtId="0" fontId="4" fillId="0" borderId="0" xfId="0" applyFont="1">
      <alignment vertical="center"/>
    </xf>
    <xf numFmtId="0" fontId="0" fillId="0" borderId="0" xfId="0" applyFont="1">
      <alignment vertical="center"/>
    </xf>
    <xf numFmtId="0" fontId="0" fillId="0" borderId="0" xfId="0" applyFont="1" applyAlignment="1">
      <alignment horizontal="center" vertical="center"/>
    </xf>
    <xf numFmtId="0" fontId="0" fillId="0" borderId="0" xfId="0" applyAlignment="1">
      <alignment horizontal="center" vertical="center"/>
    </xf>
    <xf numFmtId="0" fontId="7" fillId="0" borderId="0" xfId="0" applyFont="1" applyAlignment="1">
      <alignment horizontal="center" vertical="center"/>
    </xf>
    <xf numFmtId="0" fontId="2" fillId="0" borderId="0" xfId="0" applyFont="1" applyBorder="1" applyAlignment="1">
      <alignment vertic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3" fillId="0" borderId="1" xfId="0" applyFont="1" applyFill="1" applyBorder="1" applyAlignment="1">
      <alignment horizontal="center" vertical="center" wrapText="1"/>
    </xf>
    <xf numFmtId="0" fontId="8" fillId="0" borderId="1" xfId="0" applyFont="1" applyBorder="1" applyAlignment="1">
      <alignment horizontal="center" vertical="center"/>
    </xf>
    <xf numFmtId="49" fontId="9" fillId="0" borderId="1" xfId="0" applyNumberFormat="1" applyFont="1" applyFill="1" applyBorder="1" applyAlignment="1">
      <alignment horizontal="center" vertical="center" wrapText="1"/>
    </xf>
    <xf numFmtId="0" fontId="10" fillId="0" borderId="1" xfId="0" applyFont="1" applyBorder="1" applyAlignment="1">
      <alignment horizontal="center" vertical="center"/>
    </xf>
    <xf numFmtId="0" fontId="9" fillId="0" borderId="1" xfId="0" applyFont="1" applyFill="1" applyBorder="1" applyAlignment="1">
      <alignment horizontal="left" vertical="center"/>
    </xf>
    <xf numFmtId="49" fontId="11" fillId="0" borderId="1" xfId="0" applyNumberFormat="1" applyFont="1" applyFill="1" applyBorder="1" applyAlignment="1">
      <alignment horizontal="left" vertical="center" wrapText="1"/>
    </xf>
    <xf numFmtId="0" fontId="8" fillId="0" borderId="1" xfId="0" applyFont="1" applyFill="1" applyBorder="1" applyAlignment="1">
      <alignment horizontal="center" vertical="center" wrapText="1"/>
    </xf>
    <xf numFmtId="0" fontId="11" fillId="0" borderId="1" xfId="0" applyFont="1" applyFill="1" applyBorder="1" applyAlignment="1">
      <alignment horizontal="left" vertical="center" wrapText="1"/>
    </xf>
    <xf numFmtId="0" fontId="11" fillId="0" borderId="1" xfId="0" applyFont="1" applyFill="1" applyBorder="1" applyAlignment="1">
      <alignment horizontal="left" vertical="center"/>
    </xf>
    <xf numFmtId="0" fontId="12" fillId="0" borderId="1" xfId="0" applyFont="1" applyBorder="1" applyAlignment="1">
      <alignment horizontal="center" vertical="center"/>
    </xf>
    <xf numFmtId="0" fontId="8" fillId="0" borderId="1" xfId="0" applyFont="1" applyFill="1" applyBorder="1" applyAlignment="1">
      <alignment horizontal="center" vertical="center"/>
    </xf>
    <xf numFmtId="180" fontId="8" fillId="0" borderId="1" xfId="0" applyNumberFormat="1" applyFont="1" applyFill="1" applyBorder="1" applyAlignment="1">
      <alignment horizontal="center" vertical="center"/>
    </xf>
    <xf numFmtId="0" fontId="13" fillId="0" borderId="1" xfId="0" applyFont="1" applyBorder="1" applyAlignment="1">
      <alignment horizontal="center" vertical="center"/>
    </xf>
    <xf numFmtId="49" fontId="11" fillId="0" borderId="1" xfId="0" applyNumberFormat="1" applyFont="1" applyFill="1" applyBorder="1" applyAlignment="1">
      <alignment horizontal="left" vertical="center"/>
    </xf>
    <xf numFmtId="49" fontId="14" fillId="0" borderId="1" xfId="0" applyNumberFormat="1" applyFont="1" applyFill="1" applyBorder="1" applyAlignment="1">
      <alignment horizontal="left" vertical="center" wrapText="1"/>
    </xf>
    <xf numFmtId="49" fontId="14" fillId="0" borderId="1" xfId="0" applyNumberFormat="1" applyFont="1" applyFill="1" applyBorder="1" applyAlignment="1">
      <alignment horizontal="center" vertical="center" wrapText="1"/>
    </xf>
    <xf numFmtId="0" fontId="14" fillId="0" borderId="1" xfId="0" applyNumberFormat="1" applyFont="1" applyFill="1" applyBorder="1" applyAlignment="1">
      <alignment horizontal="center" vertical="center" wrapText="1"/>
    </xf>
    <xf numFmtId="0" fontId="0" fillId="0" borderId="1" xfId="0" applyFill="1" applyBorder="1" applyAlignment="1">
      <alignment horizontal="center" vertical="center"/>
    </xf>
    <xf numFmtId="0" fontId="0" fillId="0" borderId="1" xfId="0" applyBorder="1" applyAlignment="1">
      <alignment horizontal="center" vertical="center"/>
    </xf>
    <xf numFmtId="49" fontId="9" fillId="0" borderId="1" xfId="0" applyNumberFormat="1" applyFont="1" applyFill="1" applyBorder="1" applyAlignment="1">
      <alignment horizontal="left" vertical="center" wrapText="1"/>
    </xf>
    <xf numFmtId="0" fontId="0" fillId="0" borderId="0" xfId="0" applyFill="1">
      <alignment vertical="center"/>
    </xf>
    <xf numFmtId="0" fontId="5" fillId="0" borderId="0" xfId="0" applyFont="1" applyAlignment="1">
      <alignment horizontal="left" vertical="center"/>
    </xf>
    <xf numFmtId="0" fontId="6" fillId="0" borderId="0" xfId="0" applyFont="1" applyAlignment="1">
      <alignment horizontal="center" vertical="center"/>
    </xf>
    <xf numFmtId="0" fontId="7" fillId="0" borderId="0" xfId="0" applyFont="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0" borderId="2" xfId="0" applyFont="1" applyBorder="1" applyAlignment="1">
      <alignment horizontal="center" vertical="center"/>
    </xf>
    <xf numFmtId="0" fontId="2" fillId="0" borderId="4" xfId="0" applyFont="1" applyBorder="1" applyAlignment="1">
      <alignment horizontal="center" vertical="center"/>
    </xf>
    <xf numFmtId="0" fontId="2" fillId="0" borderId="8" xfId="0" applyFont="1" applyBorder="1" applyAlignment="1">
      <alignment horizontal="center" vertical="center"/>
    </xf>
    <xf numFmtId="0" fontId="2" fillId="0" borderId="1" xfId="0" applyFont="1" applyBorder="1" applyAlignment="1">
      <alignment horizontal="center" vertical="center"/>
    </xf>
    <xf numFmtId="0" fontId="3" fillId="0" borderId="1" xfId="0" applyFont="1" applyBorder="1" applyAlignment="1">
      <alignment horizontal="center" vertical="center"/>
    </xf>
    <xf numFmtId="49" fontId="20" fillId="0" borderId="0" xfId="0" applyNumberFormat="1" applyFont="1" applyFill="1" applyAlignment="1">
      <alignment horizontal="left" vertical="center" wrapText="1"/>
    </xf>
    <xf numFmtId="0" fontId="21" fillId="0" borderId="0" xfId="0" applyFont="1" applyFill="1" applyAlignment="1">
      <alignment horizontal="left" vertical="center" wrapText="1"/>
    </xf>
    <xf numFmtId="0" fontId="21" fillId="0" borderId="0" xfId="0" applyFont="1" applyFill="1" applyAlignment="1">
      <alignment horizontal="center" vertical="center" wrapText="1"/>
    </xf>
    <xf numFmtId="0" fontId="22" fillId="0" borderId="0" xfId="0" applyFont="1" applyFill="1" applyAlignment="1">
      <alignment horizontal="center" vertical="center" wrapText="1"/>
    </xf>
    <xf numFmtId="0" fontId="23" fillId="0" borderId="0" xfId="0" applyFont="1" applyFill="1" applyAlignment="1">
      <alignment horizontal="center" vertical="center" wrapText="1"/>
    </xf>
    <xf numFmtId="49" fontId="21" fillId="0" borderId="1" xfId="0" applyNumberFormat="1" applyFont="1" applyFill="1" applyBorder="1" applyAlignment="1" applyProtection="1">
      <alignment horizontal="center" vertical="center" wrapText="1"/>
    </xf>
    <xf numFmtId="0" fontId="21" fillId="0" borderId="1" xfId="0" applyFont="1" applyFill="1" applyBorder="1" applyAlignment="1" applyProtection="1">
      <alignment horizontal="center" vertical="center" wrapText="1"/>
    </xf>
    <xf numFmtId="0" fontId="21" fillId="0" borderId="1" xfId="0" applyFont="1" applyFill="1" applyBorder="1" applyAlignment="1" applyProtection="1">
      <alignment horizontal="center" vertical="center" wrapText="1"/>
    </xf>
    <xf numFmtId="49" fontId="25" fillId="0" borderId="1" xfId="0" applyNumberFormat="1" applyFont="1" applyFill="1" applyBorder="1" applyAlignment="1">
      <alignment horizontal="left" vertical="center" wrapText="1"/>
    </xf>
    <xf numFmtId="0" fontId="25" fillId="0" borderId="1" xfId="0" applyFont="1" applyFill="1" applyBorder="1" applyAlignment="1">
      <alignment horizontal="left" vertical="center" wrapText="1"/>
    </xf>
    <xf numFmtId="0" fontId="25" fillId="0" borderId="1" xfId="0" applyFont="1" applyFill="1" applyBorder="1" applyAlignment="1">
      <alignment horizontal="center" vertical="center" wrapText="1"/>
    </xf>
    <xf numFmtId="0" fontId="25" fillId="0" borderId="2" xfId="0" applyFont="1" applyFill="1" applyBorder="1" applyAlignment="1">
      <alignment horizontal="center" vertical="center" wrapText="1"/>
    </xf>
    <xf numFmtId="0" fontId="25" fillId="0" borderId="0" xfId="0" applyFont="1" applyFill="1" applyAlignment="1">
      <alignment horizontal="center" vertical="center" wrapText="1"/>
    </xf>
    <xf numFmtId="49" fontId="21" fillId="0" borderId="1" xfId="0" applyNumberFormat="1" applyFont="1" applyFill="1" applyBorder="1" applyAlignment="1">
      <alignment horizontal="left" vertical="center" wrapText="1"/>
    </xf>
    <xf numFmtId="0" fontId="21" fillId="0" borderId="1" xfId="0" applyFont="1" applyFill="1" applyBorder="1" applyAlignment="1">
      <alignment horizontal="left" vertical="center" wrapText="1"/>
    </xf>
    <xf numFmtId="0" fontId="21" fillId="0" borderId="1" xfId="0" applyFont="1" applyFill="1" applyBorder="1" applyAlignment="1">
      <alignment vertical="center" wrapText="1"/>
    </xf>
    <xf numFmtId="0" fontId="21" fillId="0" borderId="1" xfId="0" applyFont="1" applyFill="1" applyBorder="1" applyAlignment="1">
      <alignment horizontal="center" vertical="center" wrapText="1"/>
    </xf>
    <xf numFmtId="0" fontId="21" fillId="0" borderId="1" xfId="0" applyFont="1" applyFill="1" applyBorder="1" applyAlignment="1">
      <alignment vertical="center" shrinkToFit="1"/>
    </xf>
    <xf numFmtId="0" fontId="21" fillId="0" borderId="2" xfId="0" applyFont="1" applyFill="1" applyBorder="1" applyAlignment="1">
      <alignment horizontal="center" vertical="center" wrapText="1"/>
    </xf>
    <xf numFmtId="0" fontId="21" fillId="0" borderId="1" xfId="0" applyFont="1" applyFill="1" applyBorder="1" applyAlignment="1" applyProtection="1">
      <alignment horizontal="left" vertical="center" wrapText="1"/>
    </xf>
    <xf numFmtId="0" fontId="21" fillId="0" borderId="0" xfId="0" applyFont="1" applyFill="1">
      <alignment vertical="center"/>
    </xf>
    <xf numFmtId="0" fontId="21" fillId="0" borderId="1" xfId="20" applyFont="1" applyFill="1" applyBorder="1" applyAlignment="1">
      <alignment horizontal="left" vertical="center" wrapText="1"/>
    </xf>
    <xf numFmtId="0" fontId="21" fillId="0" borderId="1" xfId="20" applyFont="1" applyFill="1" applyBorder="1" applyAlignment="1">
      <alignment horizontal="center" vertical="center" wrapText="1"/>
    </xf>
    <xf numFmtId="0" fontId="21" fillId="0" borderId="1" xfId="0" applyFont="1" applyFill="1" applyBorder="1" applyAlignment="1">
      <alignment horizontal="center" vertical="center" shrinkToFit="1"/>
    </xf>
    <xf numFmtId="0" fontId="21" fillId="0" borderId="1" xfId="0" applyFont="1" applyFill="1" applyBorder="1" applyAlignment="1">
      <alignment horizontal="center" vertical="center"/>
    </xf>
    <xf numFmtId="49" fontId="21" fillId="0" borderId="1" xfId="0" applyNumberFormat="1" applyFont="1" applyFill="1" applyBorder="1" applyAlignment="1">
      <alignment horizontal="center" vertical="center" wrapText="1"/>
    </xf>
    <xf numFmtId="0" fontId="21" fillId="0" borderId="1" xfId="0" applyNumberFormat="1" applyFont="1" applyFill="1" applyBorder="1" applyAlignment="1">
      <alignment horizontal="left" vertical="center" wrapText="1"/>
    </xf>
    <xf numFmtId="0" fontId="21" fillId="0" borderId="1" xfId="0" applyNumberFormat="1" applyFont="1" applyFill="1" applyBorder="1" applyAlignment="1">
      <alignment horizontal="center" vertical="center" wrapText="1"/>
    </xf>
    <xf numFmtId="49" fontId="21" fillId="0" borderId="1" xfId="0" applyNumberFormat="1" applyFont="1" applyFill="1" applyBorder="1" applyAlignment="1">
      <alignment horizontal="center" vertical="center" shrinkToFit="1"/>
    </xf>
    <xf numFmtId="0" fontId="21" fillId="0" borderId="1" xfId="3" applyFont="1" applyFill="1" applyBorder="1" applyAlignment="1" applyProtection="1">
      <alignment horizontal="center" vertical="center" wrapText="1"/>
    </xf>
    <xf numFmtId="49" fontId="21" fillId="0" borderId="1" xfId="8" applyNumberFormat="1" applyFont="1" applyFill="1" applyBorder="1" applyAlignment="1">
      <alignment horizontal="left" vertical="center" wrapText="1"/>
    </xf>
    <xf numFmtId="0" fontId="21" fillId="0" borderId="1" xfId="8" applyFont="1" applyFill="1" applyBorder="1" applyAlignment="1">
      <alignment horizontal="left" vertical="center" wrapText="1"/>
    </xf>
    <xf numFmtId="0" fontId="21" fillId="0" borderId="1" xfId="6" applyFont="1" applyFill="1" applyBorder="1" applyAlignment="1">
      <alignment horizontal="center" vertical="center"/>
    </xf>
    <xf numFmtId="0" fontId="21" fillId="0" borderId="1" xfId="8" applyFont="1" applyFill="1" applyBorder="1" applyAlignment="1">
      <alignment horizontal="center" vertical="center" wrapText="1"/>
    </xf>
    <xf numFmtId="49" fontId="21" fillId="0" borderId="1" xfId="8" applyNumberFormat="1" applyFont="1" applyFill="1" applyBorder="1" applyAlignment="1">
      <alignment horizontal="center" vertical="center" wrapText="1"/>
    </xf>
    <xf numFmtId="0" fontId="21" fillId="0" borderId="2" xfId="8" applyFont="1" applyFill="1" applyBorder="1" applyAlignment="1">
      <alignment horizontal="center" vertical="center" wrapText="1"/>
    </xf>
    <xf numFmtId="0" fontId="21" fillId="0" borderId="1" xfId="0" applyFont="1" applyFill="1" applyBorder="1">
      <alignment vertical="center"/>
    </xf>
    <xf numFmtId="49" fontId="21" fillId="0" borderId="1" xfId="0" applyNumberFormat="1" applyFont="1" applyFill="1" applyBorder="1" applyAlignment="1">
      <alignment horizontal="center" vertical="center" wrapText="1" shrinkToFit="1"/>
    </xf>
    <xf numFmtId="0" fontId="21" fillId="0" borderId="1" xfId="0" applyNumberFormat="1" applyFont="1" applyFill="1" applyBorder="1" applyAlignment="1">
      <alignment horizontal="center" vertical="center"/>
    </xf>
    <xf numFmtId="177" fontId="21" fillId="0" borderId="1" xfId="0" applyNumberFormat="1" applyFont="1" applyFill="1" applyBorder="1" applyAlignment="1">
      <alignment horizontal="center" vertical="center" wrapText="1"/>
    </xf>
    <xf numFmtId="0" fontId="21" fillId="0" borderId="3" xfId="0" applyFont="1" applyFill="1" applyBorder="1" applyAlignment="1">
      <alignment horizontal="center" vertical="center" wrapText="1"/>
    </xf>
    <xf numFmtId="0" fontId="21" fillId="0" borderId="1" xfId="0" applyNumberFormat="1" applyFont="1" applyFill="1" applyBorder="1" applyAlignment="1" applyProtection="1">
      <alignment horizontal="center" vertical="center" wrapText="1"/>
      <protection locked="0"/>
    </xf>
    <xf numFmtId="0" fontId="21" fillId="0" borderId="1" xfId="0" applyFont="1" applyFill="1" applyBorder="1" applyAlignment="1" applyProtection="1">
      <alignment horizontal="center" vertical="center" wrapText="1"/>
      <protection locked="0"/>
    </xf>
    <xf numFmtId="0" fontId="21" fillId="0" borderId="1" xfId="4" applyFont="1" applyFill="1" applyBorder="1" applyAlignment="1">
      <alignment horizontal="left" vertical="center" wrapText="1"/>
    </xf>
    <xf numFmtId="0" fontId="21" fillId="0" borderId="1" xfId="0" applyNumberFormat="1" applyFont="1" applyFill="1" applyBorder="1" applyAlignment="1">
      <alignment horizontal="center" vertical="center" shrinkToFit="1"/>
    </xf>
    <xf numFmtId="0" fontId="21" fillId="0" borderId="1" xfId="15" applyNumberFormat="1" applyFont="1" applyFill="1" applyBorder="1" applyAlignment="1" applyProtection="1">
      <alignment horizontal="center" vertical="center" wrapText="1"/>
      <protection locked="0"/>
    </xf>
    <xf numFmtId="0" fontId="21" fillId="0" borderId="0" xfId="0" applyNumberFormat="1" applyFont="1" applyFill="1" applyAlignment="1">
      <alignment horizontal="center" vertical="center" wrapText="1"/>
    </xf>
    <xf numFmtId="49" fontId="21" fillId="0" borderId="1" xfId="0" applyNumberFormat="1" applyFont="1" applyFill="1" applyBorder="1" applyAlignment="1" applyProtection="1">
      <alignment horizontal="center" vertical="center" wrapText="1"/>
      <protection locked="0"/>
    </xf>
    <xf numFmtId="49" fontId="21" fillId="0" borderId="1" xfId="0" applyNumberFormat="1" applyFont="1" applyFill="1" applyBorder="1" applyAlignment="1" applyProtection="1">
      <alignment horizontal="left" vertical="center" wrapText="1"/>
      <protection locked="0"/>
    </xf>
    <xf numFmtId="0" fontId="21" fillId="0" borderId="1" xfId="0" applyFont="1" applyFill="1" applyBorder="1" applyAlignment="1">
      <alignment vertical="center"/>
    </xf>
    <xf numFmtId="0" fontId="21" fillId="0" borderId="0" xfId="0" applyFont="1" applyFill="1" applyAlignment="1">
      <alignment horizontal="center" vertical="center"/>
    </xf>
    <xf numFmtId="0" fontId="21" fillId="0" borderId="1" xfId="0" applyNumberFormat="1" applyFont="1" applyFill="1" applyBorder="1" applyAlignment="1">
      <alignment horizontal="center" vertical="center" wrapText="1" shrinkToFit="1"/>
    </xf>
    <xf numFmtId="0" fontId="21" fillId="0" borderId="0" xfId="0" applyFont="1" applyFill="1" applyBorder="1" applyAlignment="1">
      <alignment vertical="center"/>
    </xf>
    <xf numFmtId="0" fontId="21" fillId="0" borderId="2" xfId="0" applyFont="1" applyFill="1" applyBorder="1" applyAlignment="1">
      <alignment horizontal="center" vertical="center"/>
    </xf>
    <xf numFmtId="0" fontId="21" fillId="0" borderId="0" xfId="0" applyFont="1" applyFill="1" applyAlignment="1">
      <alignment vertical="center"/>
    </xf>
    <xf numFmtId="0" fontId="26" fillId="0" borderId="0" xfId="0" applyFont="1" applyFill="1" applyAlignment="1">
      <alignment horizontal="center" vertical="center" wrapText="1"/>
    </xf>
    <xf numFmtId="0" fontId="27" fillId="0" borderId="1" xfId="0" applyFont="1" applyFill="1" applyBorder="1" applyAlignment="1">
      <alignment horizontal="left" vertical="center" wrapText="1"/>
    </xf>
    <xf numFmtId="0" fontId="28" fillId="0" borderId="0" xfId="0" applyFont="1" applyFill="1">
      <alignment vertical="center"/>
    </xf>
    <xf numFmtId="0" fontId="27" fillId="0" borderId="1" xfId="0" applyFont="1" applyFill="1" applyBorder="1" applyAlignment="1">
      <alignment horizontal="center" vertical="center" wrapText="1"/>
    </xf>
    <xf numFmtId="0" fontId="27" fillId="0" borderId="0" xfId="0" applyFont="1" applyFill="1">
      <alignment vertical="center"/>
    </xf>
    <xf numFmtId="0" fontId="29" fillId="0" borderId="1" xfId="0" applyFont="1" applyFill="1" applyBorder="1" applyAlignment="1">
      <alignment horizontal="left" vertical="center" wrapText="1"/>
    </xf>
    <xf numFmtId="0" fontId="29" fillId="0" borderId="1" xfId="0" applyFont="1" applyFill="1" applyBorder="1" applyAlignment="1">
      <alignment horizontal="center" vertical="center" wrapText="1"/>
    </xf>
    <xf numFmtId="0" fontId="22" fillId="0" borderId="1" xfId="0" applyFont="1" applyFill="1" applyBorder="1" applyAlignment="1">
      <alignment horizontal="left" vertical="center" wrapText="1"/>
    </xf>
    <xf numFmtId="0" fontId="30" fillId="0" borderId="1" xfId="0" applyNumberFormat="1" applyFont="1" applyFill="1" applyBorder="1" applyAlignment="1">
      <alignment horizontal="center" vertical="center" wrapText="1"/>
    </xf>
    <xf numFmtId="0" fontId="31" fillId="0" borderId="1" xfId="0" applyNumberFormat="1" applyFont="1" applyFill="1" applyBorder="1" applyAlignment="1">
      <alignment horizontal="center" vertical="center" wrapText="1"/>
    </xf>
    <xf numFmtId="49" fontId="21" fillId="0" borderId="4" xfId="0" applyNumberFormat="1" applyFont="1" applyFill="1" applyBorder="1" applyAlignment="1">
      <alignment horizontal="left" vertical="center" wrapText="1"/>
    </xf>
    <xf numFmtId="179" fontId="21" fillId="0" borderId="1" xfId="0" applyNumberFormat="1" applyFont="1" applyFill="1" applyBorder="1" applyAlignment="1">
      <alignment horizontal="center" vertical="center" wrapText="1"/>
    </xf>
    <xf numFmtId="0" fontId="31" fillId="0" borderId="1" xfId="0" applyFont="1" applyFill="1" applyBorder="1" applyAlignment="1">
      <alignment horizontal="center" vertical="center" wrapText="1"/>
    </xf>
    <xf numFmtId="0" fontId="21" fillId="0" borderId="1" xfId="22" applyFont="1" applyFill="1" applyBorder="1" applyAlignment="1">
      <alignment horizontal="center" vertical="center" wrapText="1"/>
    </xf>
    <xf numFmtId="0" fontId="25" fillId="0" borderId="1" xfId="0" applyFont="1" applyFill="1" applyBorder="1" applyAlignment="1">
      <alignment horizontal="center" vertical="center"/>
    </xf>
    <xf numFmtId="177" fontId="21" fillId="0" borderId="1" xfId="0" applyNumberFormat="1" applyFont="1" applyFill="1" applyBorder="1" applyAlignment="1">
      <alignment horizontal="center" vertical="center"/>
    </xf>
    <xf numFmtId="0" fontId="21" fillId="0" borderId="0" xfId="0" applyFont="1" applyFill="1" applyBorder="1" applyAlignment="1">
      <alignment horizontal="center" vertical="center"/>
    </xf>
    <xf numFmtId="0" fontId="21" fillId="0" borderId="1" xfId="15" applyNumberFormat="1" applyFont="1" applyFill="1" applyBorder="1" applyAlignment="1" applyProtection="1">
      <alignment horizontal="left" vertical="center" wrapText="1"/>
      <protection locked="0"/>
    </xf>
    <xf numFmtId="0" fontId="21" fillId="0" borderId="1" xfId="0" applyNumberFormat="1" applyFont="1" applyFill="1" applyBorder="1" applyAlignment="1" applyProtection="1">
      <alignment horizontal="left" vertical="center" wrapText="1"/>
      <protection locked="0"/>
    </xf>
    <xf numFmtId="180" fontId="21" fillId="0" borderId="1" xfId="0" applyNumberFormat="1" applyFont="1" applyFill="1" applyBorder="1" applyAlignment="1" applyProtection="1">
      <alignment horizontal="center" vertical="center" wrapText="1"/>
      <protection locked="0"/>
    </xf>
    <xf numFmtId="0" fontId="21" fillId="0" borderId="2" xfId="0" applyFont="1" applyFill="1" applyBorder="1">
      <alignment vertical="center"/>
    </xf>
    <xf numFmtId="0" fontId="21" fillId="0" borderId="0" xfId="0" applyFont="1" applyFill="1" applyBorder="1" applyAlignment="1">
      <alignment horizontal="center" vertical="center" wrapText="1"/>
    </xf>
    <xf numFmtId="180" fontId="21" fillId="0" borderId="1" xfId="0" applyNumberFormat="1" applyFont="1" applyFill="1" applyBorder="1" applyAlignment="1">
      <alignment horizontal="center" vertical="center" wrapText="1"/>
    </xf>
    <xf numFmtId="0" fontId="21" fillId="0" borderId="1" xfId="0" applyFont="1" applyFill="1" applyBorder="1" applyAlignment="1">
      <alignment horizontal="left" vertical="center"/>
    </xf>
    <xf numFmtId="0" fontId="21" fillId="0" borderId="1" xfId="0" quotePrefix="1" applyFont="1" applyFill="1" applyBorder="1" applyAlignment="1">
      <alignment horizontal="center" vertical="center"/>
    </xf>
    <xf numFmtId="0" fontId="21" fillId="0" borderId="1" xfId="0" applyFont="1" applyFill="1" applyBorder="1" applyAlignment="1" applyProtection="1">
      <alignment horizontal="left" vertical="center" wrapText="1"/>
      <protection locked="0"/>
    </xf>
    <xf numFmtId="0" fontId="21" fillId="0" borderId="1" xfId="0" applyFont="1" applyFill="1" applyBorder="1" applyAlignment="1">
      <alignment horizontal="center" vertical="top" wrapText="1"/>
    </xf>
    <xf numFmtId="0" fontId="21" fillId="0" borderId="7" xfId="0" applyFont="1" applyFill="1" applyBorder="1" applyAlignment="1">
      <alignment horizontal="center" vertical="center" wrapText="1"/>
    </xf>
    <xf numFmtId="0" fontId="21" fillId="0" borderId="4" xfId="0" applyFont="1" applyFill="1" applyBorder="1" applyAlignment="1">
      <alignment horizontal="center" vertical="center" wrapText="1"/>
    </xf>
    <xf numFmtId="0" fontId="21" fillId="0" borderId="5" xfId="0" applyNumberFormat="1" applyFont="1" applyFill="1" applyBorder="1" applyAlignment="1">
      <alignment horizontal="center" vertical="center"/>
    </xf>
    <xf numFmtId="0" fontId="22" fillId="0" borderId="1" xfId="0" applyFont="1" applyFill="1" applyBorder="1" applyAlignment="1">
      <alignment horizontal="center" vertical="center" wrapText="1"/>
    </xf>
    <xf numFmtId="0" fontId="20" fillId="0" borderId="1" xfId="0" applyFont="1" applyFill="1" applyBorder="1" applyAlignment="1">
      <alignment horizontal="center" vertical="center" wrapText="1"/>
    </xf>
    <xf numFmtId="0" fontId="21" fillId="0" borderId="1" xfId="10" applyFont="1" applyFill="1" applyBorder="1" applyAlignment="1">
      <alignment horizontal="center" vertical="center" wrapText="1"/>
    </xf>
    <xf numFmtId="0" fontId="21" fillId="0" borderId="6" xfId="10" applyFont="1" applyFill="1" applyBorder="1" applyAlignment="1">
      <alignment horizontal="left" vertical="center" wrapText="1"/>
    </xf>
    <xf numFmtId="0" fontId="21" fillId="0" borderId="4" xfId="0" applyFont="1" applyFill="1" applyBorder="1" applyAlignment="1">
      <alignment horizontal="left" vertical="center" wrapText="1"/>
    </xf>
    <xf numFmtId="179" fontId="21" fillId="0" borderId="4" xfId="0" applyNumberFormat="1" applyFont="1" applyFill="1" applyBorder="1" applyAlignment="1">
      <alignment horizontal="center" vertical="center" wrapText="1"/>
    </xf>
    <xf numFmtId="0" fontId="21" fillId="0" borderId="9" xfId="0" applyFont="1" applyFill="1" applyBorder="1" applyAlignment="1">
      <alignment horizontal="center" vertical="center" wrapText="1"/>
    </xf>
    <xf numFmtId="49" fontId="21" fillId="0" borderId="8" xfId="0" applyNumberFormat="1" applyFont="1" applyFill="1" applyBorder="1" applyAlignment="1">
      <alignment horizontal="left" vertical="center" wrapText="1"/>
    </xf>
    <xf numFmtId="0" fontId="21" fillId="0" borderId="8" xfId="0" applyFont="1" applyFill="1" applyBorder="1" applyAlignment="1">
      <alignment horizontal="left" vertical="center" wrapText="1"/>
    </xf>
    <xf numFmtId="0" fontId="21" fillId="0" borderId="8" xfId="0" applyFont="1" applyFill="1" applyBorder="1" applyAlignment="1">
      <alignment horizontal="center" vertical="center" wrapText="1"/>
    </xf>
    <xf numFmtId="0" fontId="21" fillId="0" borderId="6" xfId="0" applyFont="1" applyFill="1" applyBorder="1" applyAlignment="1">
      <alignment horizontal="center" vertical="center" wrapText="1"/>
    </xf>
    <xf numFmtId="181" fontId="21" fillId="0" borderId="1" xfId="0" applyNumberFormat="1" applyFont="1" applyFill="1" applyBorder="1" applyAlignment="1">
      <alignment horizontal="center" vertical="center" wrapText="1"/>
    </xf>
    <xf numFmtId="181" fontId="31" fillId="0" borderId="1" xfId="0" applyNumberFormat="1" applyFont="1" applyFill="1" applyBorder="1" applyAlignment="1">
      <alignment horizontal="center" vertical="center" wrapText="1"/>
    </xf>
    <xf numFmtId="0" fontId="21" fillId="0" borderId="1" xfId="15" applyFont="1" applyFill="1" applyBorder="1" applyAlignment="1" applyProtection="1">
      <alignment horizontal="left" vertical="center" wrapText="1"/>
      <protection locked="0"/>
    </xf>
    <xf numFmtId="0" fontId="21" fillId="0" borderId="1" xfId="15" applyFont="1" applyFill="1" applyBorder="1" applyAlignment="1" applyProtection="1">
      <alignment horizontal="center" vertical="center" wrapText="1"/>
      <protection locked="0"/>
    </xf>
    <xf numFmtId="0" fontId="21" fillId="0" borderId="2" xfId="0" applyFont="1" applyFill="1" applyBorder="1" applyAlignment="1" applyProtection="1">
      <alignment horizontal="center" vertical="center" wrapText="1"/>
      <protection locked="0"/>
    </xf>
    <xf numFmtId="0" fontId="21" fillId="0" borderId="2" xfId="0" applyNumberFormat="1" applyFont="1" applyFill="1" applyBorder="1" applyAlignment="1">
      <alignment horizontal="center" vertical="center" wrapText="1"/>
    </xf>
    <xf numFmtId="0" fontId="21" fillId="0" borderId="2" xfId="0" applyFont="1" applyFill="1" applyBorder="1" applyAlignment="1">
      <alignment vertical="center"/>
    </xf>
    <xf numFmtId="0" fontId="21" fillId="0" borderId="1" xfId="0" applyFont="1" applyFill="1" applyBorder="1" applyAlignment="1" applyProtection="1">
      <alignment horizontal="center" vertical="center"/>
    </xf>
    <xf numFmtId="0" fontId="21" fillId="0" borderId="0" xfId="0" applyFont="1" applyFill="1" applyAlignment="1">
      <alignment vertical="center" wrapText="1"/>
    </xf>
    <xf numFmtId="49" fontId="21" fillId="0" borderId="0" xfId="0" applyNumberFormat="1" applyFont="1" applyFill="1" applyAlignment="1">
      <alignment horizontal="left" vertical="center" wrapText="1"/>
    </xf>
  </cellXfs>
  <cellStyles count="23">
    <cellStyle name="常规" xfId="0" builtinId="0"/>
    <cellStyle name="常规 10 2" xfId="11"/>
    <cellStyle name="常规 11 2" xfId="13"/>
    <cellStyle name="常规 12 2 3" xfId="2"/>
    <cellStyle name="常规 13" xfId="12"/>
    <cellStyle name="常规 17 10 5" xfId="15"/>
    <cellStyle name="常规 17 4 2 6" xfId="1"/>
    <cellStyle name="常规 2" xfId="16"/>
    <cellStyle name="常规 2 2" xfId="9"/>
    <cellStyle name="常规 2 3" xfId="10"/>
    <cellStyle name="常规 3" xfId="17"/>
    <cellStyle name="常规 3 2 2" xfId="5"/>
    <cellStyle name="常规 3 3" xfId="8"/>
    <cellStyle name="常规 4" xfId="18"/>
    <cellStyle name="常规 6" xfId="3"/>
    <cellStyle name="常规 6 2 2" xfId="7"/>
    <cellStyle name="常规 6 2 2 4" xfId="14"/>
    <cellStyle name="常规 6 6" xfId="19"/>
    <cellStyle name="常规 7" xfId="20"/>
    <cellStyle name="常规 8 3" xfId="6"/>
    <cellStyle name="常规 83" xfId="21"/>
    <cellStyle name="常规_附表3" xfId="22"/>
    <cellStyle name="警告文本" xfId="4" builtinId="11"/>
  </cellStyles>
  <dxfs count="0"/>
  <tableStyles count="0" defaultTableStyle="TableStyleMedium2" defaultPivotStyle="PivotStyleLight16"/>
  <colors>
    <mruColors>
      <color rgb="FF000000"/>
      <color rgb="FF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Administrator\Documents\WeChat%20Files\wxid_kx14lppwt7no22\FileStorage\File\2019-09\&#39033;&#30446;&#36127;&#36131;&#20154;&#21450;&#30005;&#35805;.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row r="3">
          <cell r="A3" t="str">
            <v>杏坪社区</v>
          </cell>
          <cell r="B3" t="str">
            <v>孔祥力</v>
          </cell>
          <cell r="C3" t="str">
            <v>15109180665</v>
          </cell>
        </row>
        <row r="4">
          <cell r="A4" t="str">
            <v>柴庄社区</v>
          </cell>
          <cell r="B4" t="str">
            <v>谈为印</v>
          </cell>
          <cell r="C4" t="str">
            <v>13991486701</v>
          </cell>
        </row>
        <row r="5">
          <cell r="A5" t="str">
            <v>晨光村</v>
          </cell>
          <cell r="B5" t="str">
            <v>章明义</v>
          </cell>
          <cell r="C5" t="str">
            <v>18392924128</v>
          </cell>
        </row>
        <row r="6">
          <cell r="A6" t="str">
            <v>联丰村</v>
          </cell>
          <cell r="B6" t="str">
            <v>齐长珊</v>
          </cell>
          <cell r="C6" t="str">
            <v>15291675666</v>
          </cell>
        </row>
        <row r="7">
          <cell r="A7" t="str">
            <v>联合村</v>
          </cell>
          <cell r="B7" t="str">
            <v>李开贵</v>
          </cell>
          <cell r="C7" t="str">
            <v>17729419125</v>
          </cell>
        </row>
        <row r="8">
          <cell r="A8" t="str">
            <v>肖台村</v>
          </cell>
          <cell r="B8" t="str">
            <v>杜福旺</v>
          </cell>
          <cell r="C8" t="str">
            <v>13991461963</v>
          </cell>
        </row>
        <row r="9">
          <cell r="A9" t="str">
            <v>严坪村</v>
          </cell>
          <cell r="B9" t="str">
            <v>王观峰</v>
          </cell>
          <cell r="C9" t="str">
            <v>15091566558</v>
          </cell>
        </row>
        <row r="10">
          <cell r="A10" t="str">
            <v>油房村</v>
          </cell>
          <cell r="B10" t="str">
            <v>郭贞贵</v>
          </cell>
          <cell r="C10" t="str">
            <v>13429741603</v>
          </cell>
        </row>
        <row r="11">
          <cell r="A11" t="str">
            <v>云蒙村</v>
          </cell>
          <cell r="B11" t="str">
            <v>魏长芝</v>
          </cell>
          <cell r="C11" t="str">
            <v>18329890276</v>
          </cell>
        </row>
        <row r="12">
          <cell r="A12" t="str">
            <v>中山村</v>
          </cell>
          <cell r="B12" t="str">
            <v>鲍堂文</v>
          </cell>
          <cell r="C12" t="str">
            <v>17719728732</v>
          </cell>
        </row>
        <row r="13">
          <cell r="A13" t="str">
            <v>中台村</v>
          </cell>
          <cell r="B13" t="str">
            <v>刘久明</v>
          </cell>
          <cell r="C13" t="str">
            <v>15029891928</v>
          </cell>
        </row>
        <row r="14">
          <cell r="A14" t="str">
            <v>党台村</v>
          </cell>
          <cell r="B14" t="str">
            <v>邓有军</v>
          </cell>
          <cell r="C14" t="str">
            <v>13991486782</v>
          </cell>
        </row>
        <row r="15">
          <cell r="A15" t="str">
            <v>腰庄村</v>
          </cell>
          <cell r="B15" t="str">
            <v>饶顺海</v>
          </cell>
          <cell r="C15" t="str">
            <v>18220895385</v>
          </cell>
        </row>
        <row r="16">
          <cell r="A16" t="str">
            <v>天埫村</v>
          </cell>
          <cell r="B16" t="str">
            <v>王会亮</v>
          </cell>
          <cell r="C16" t="str">
            <v>15029895496</v>
          </cell>
        </row>
      </sheetData>
      <sheetData sheetId="1"/>
      <sheetData sheetId="2"/>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M71"/>
  <sheetViews>
    <sheetView workbookViewId="0">
      <pane xSplit="2" ySplit="7" topLeftCell="C8" activePane="bottomRight" state="frozen"/>
      <selection pane="topRight"/>
      <selection pane="bottomLeft"/>
      <selection pane="bottomRight" activeCell="A7" sqref="A7"/>
    </sheetView>
  </sheetViews>
  <sheetFormatPr defaultColWidth="9" defaultRowHeight="13.8"/>
  <cols>
    <col min="1" max="1" width="6.109375" style="5" customWidth="1"/>
    <col min="2" max="2" width="21.33203125" customWidth="1"/>
    <col min="3" max="3" width="8.88671875" style="6" customWidth="1"/>
    <col min="4" max="4" width="11.6640625" style="6" customWidth="1"/>
    <col min="5" max="5" width="10.88671875" style="6" customWidth="1"/>
    <col min="6" max="7" width="9.6640625" style="6" customWidth="1"/>
    <col min="8" max="8" width="9.88671875" style="6" customWidth="1"/>
    <col min="9" max="10" width="8.6640625" style="6" customWidth="1"/>
    <col min="11" max="11" width="8.109375" style="6" customWidth="1"/>
    <col min="12" max="12" width="8.33203125" style="6" customWidth="1"/>
    <col min="13" max="13" width="8.109375" style="6" customWidth="1"/>
  </cols>
  <sheetData>
    <row r="1" spans="1:13" ht="20.399999999999999">
      <c r="A1" s="32" t="s">
        <v>0</v>
      </c>
      <c r="B1" s="32"/>
    </row>
    <row r="2" spans="1:13" ht="32.1" customHeight="1">
      <c r="A2" s="33" t="s">
        <v>1</v>
      </c>
      <c r="B2" s="34"/>
      <c r="C2" s="34"/>
      <c r="D2" s="34"/>
      <c r="E2" s="34"/>
      <c r="F2" s="34"/>
      <c r="G2" s="34"/>
      <c r="H2" s="34"/>
      <c r="I2" s="34"/>
      <c r="J2" s="34"/>
      <c r="K2" s="34"/>
      <c r="L2" s="34"/>
      <c r="M2" s="34"/>
    </row>
    <row r="3" spans="1:13" ht="26.1" customHeight="1">
      <c r="A3" s="8" t="s">
        <v>2</v>
      </c>
      <c r="B3" s="8"/>
      <c r="C3" s="7"/>
      <c r="D3" s="7"/>
      <c r="E3" s="7"/>
      <c r="F3" s="7"/>
      <c r="G3" s="7"/>
      <c r="H3" s="7"/>
      <c r="I3" s="7"/>
      <c r="J3" s="7"/>
      <c r="K3" s="7"/>
      <c r="L3" s="7"/>
      <c r="M3" s="7"/>
    </row>
    <row r="4" spans="1:13" s="1" customFormat="1" ht="23.1" customHeight="1">
      <c r="A4" s="38" t="s">
        <v>3</v>
      </c>
      <c r="B4" s="38" t="s">
        <v>4</v>
      </c>
      <c r="C4" s="40" t="s">
        <v>5</v>
      </c>
      <c r="D4" s="35" t="s">
        <v>6</v>
      </c>
      <c r="E4" s="36"/>
      <c r="F4" s="36"/>
      <c r="G4" s="36"/>
      <c r="H4" s="36"/>
      <c r="I4" s="36"/>
      <c r="J4" s="36"/>
      <c r="K4" s="36"/>
      <c r="L4" s="36"/>
      <c r="M4" s="37"/>
    </row>
    <row r="5" spans="1:13" s="2" customFormat="1" ht="39.9" customHeight="1">
      <c r="A5" s="39"/>
      <c r="B5" s="39"/>
      <c r="C5" s="41"/>
      <c r="D5" s="9" t="s">
        <v>7</v>
      </c>
      <c r="E5" s="10" t="s">
        <v>8</v>
      </c>
      <c r="F5" s="11" t="s">
        <v>9</v>
      </c>
      <c r="G5" s="11" t="s">
        <v>10</v>
      </c>
      <c r="H5" s="11" t="s">
        <v>11</v>
      </c>
      <c r="I5" s="11" t="s">
        <v>12</v>
      </c>
      <c r="J5" s="11" t="s">
        <v>13</v>
      </c>
      <c r="K5" s="11" t="s">
        <v>14</v>
      </c>
      <c r="L5" s="11" t="s">
        <v>15</v>
      </c>
      <c r="M5" s="11" t="s">
        <v>16</v>
      </c>
    </row>
    <row r="6" spans="1:13" ht="21.9" customHeight="1">
      <c r="A6" s="12"/>
      <c r="B6" s="13" t="s">
        <v>17</v>
      </c>
      <c r="C6" s="14">
        <f>C7+C13+C20+C23+C29+C33+C40+C42+C48+C52+C58+C65+C70</f>
        <v>449</v>
      </c>
      <c r="D6" s="14">
        <f>D7+D13+D20+D23+D29+D33+D40+D42+D48+D52+D58+D65+D70</f>
        <v>73448.805099999998</v>
      </c>
      <c r="E6" s="14">
        <f t="shared" ref="E6:M6" si="0">E7+E13+E20+E23+E29+E33+E40+E42+E48+E52+E58+E65+E70</f>
        <v>18528.770100000002</v>
      </c>
      <c r="F6" s="14">
        <f t="shared" si="0"/>
        <v>39008.105000000003</v>
      </c>
      <c r="G6" s="14">
        <f t="shared" si="0"/>
        <v>0</v>
      </c>
      <c r="H6" s="14">
        <f t="shared" si="0"/>
        <v>3000</v>
      </c>
      <c r="I6" s="14">
        <f t="shared" si="0"/>
        <v>0</v>
      </c>
      <c r="J6" s="14">
        <f t="shared" si="0"/>
        <v>4568</v>
      </c>
      <c r="K6" s="14">
        <f t="shared" si="0"/>
        <v>0</v>
      </c>
      <c r="L6" s="14">
        <f t="shared" si="0"/>
        <v>800</v>
      </c>
      <c r="M6" s="14">
        <f t="shared" si="0"/>
        <v>7543.93</v>
      </c>
    </row>
    <row r="7" spans="1:13" s="3" customFormat="1" ht="21.9" customHeight="1">
      <c r="A7" s="12">
        <v>1</v>
      </c>
      <c r="B7" s="15" t="s">
        <v>18</v>
      </c>
      <c r="C7" s="14">
        <f>C8+C9+C10+C11+C12</f>
        <v>226</v>
      </c>
      <c r="D7" s="14">
        <f t="shared" ref="D7:M7" si="1">D8+D9+D10+D11+D12</f>
        <v>38340.993951999997</v>
      </c>
      <c r="E7" s="14">
        <f t="shared" si="1"/>
        <v>14920.843951999999</v>
      </c>
      <c r="F7" s="14">
        <f t="shared" si="1"/>
        <v>11877.15</v>
      </c>
      <c r="G7" s="14"/>
      <c r="H7" s="14"/>
      <c r="I7" s="14"/>
      <c r="J7" s="14">
        <f t="shared" si="1"/>
        <v>4368</v>
      </c>
      <c r="K7" s="14"/>
      <c r="L7" s="14"/>
      <c r="M7" s="14">
        <f t="shared" si="1"/>
        <v>7175</v>
      </c>
    </row>
    <row r="8" spans="1:13" ht="21.9" customHeight="1">
      <c r="A8" s="12">
        <v>2</v>
      </c>
      <c r="B8" s="16" t="s">
        <v>19</v>
      </c>
      <c r="C8" s="12">
        <v>173</v>
      </c>
      <c r="D8" s="12">
        <f>项目库明细表!J8</f>
        <v>30959.860488999999</v>
      </c>
      <c r="E8" s="12">
        <f>项目库明细表!K8</f>
        <v>11761.310489</v>
      </c>
      <c r="F8" s="12">
        <f>项目库明细表!P8</f>
        <v>7655.55</v>
      </c>
      <c r="G8" s="12"/>
      <c r="H8" s="12"/>
      <c r="I8" s="12"/>
      <c r="J8" s="12">
        <f>项目库明细表!T8</f>
        <v>4368</v>
      </c>
      <c r="K8" s="12"/>
      <c r="L8" s="12"/>
      <c r="M8" s="12">
        <f>项目库明细表!W8</f>
        <v>7175</v>
      </c>
    </row>
    <row r="9" spans="1:13" ht="21.9" customHeight="1">
      <c r="A9" s="12">
        <v>3</v>
      </c>
      <c r="B9" s="16" t="s">
        <v>20</v>
      </c>
      <c r="C9" s="12"/>
      <c r="D9" s="12"/>
      <c r="E9" s="12"/>
      <c r="F9" s="12"/>
      <c r="G9" s="12"/>
      <c r="H9" s="12"/>
      <c r="I9" s="12"/>
      <c r="J9" s="12"/>
      <c r="K9" s="12"/>
      <c r="L9" s="12"/>
      <c r="M9" s="12"/>
    </row>
    <row r="10" spans="1:13" ht="21.9" customHeight="1">
      <c r="A10" s="12">
        <v>4</v>
      </c>
      <c r="B10" s="16" t="s">
        <v>21</v>
      </c>
      <c r="C10" s="12"/>
      <c r="D10" s="12"/>
      <c r="E10" s="12"/>
      <c r="F10" s="12"/>
      <c r="G10" s="12"/>
      <c r="H10" s="12"/>
      <c r="I10" s="12"/>
      <c r="J10" s="12"/>
      <c r="K10" s="12"/>
      <c r="L10" s="12"/>
      <c r="M10" s="12"/>
    </row>
    <row r="11" spans="1:13" ht="21.9" customHeight="1">
      <c r="A11" s="12">
        <v>5</v>
      </c>
      <c r="B11" s="16" t="s">
        <v>22</v>
      </c>
      <c r="C11" s="12">
        <v>3</v>
      </c>
      <c r="D11" s="17">
        <f>项目库明细表!J184</f>
        <v>4221.6000000000004</v>
      </c>
      <c r="E11" s="12"/>
      <c r="F11" s="17">
        <f>项目库明细表!P184</f>
        <v>4221.6000000000004</v>
      </c>
      <c r="G11" s="12"/>
      <c r="H11" s="12"/>
      <c r="I11" s="12"/>
      <c r="J11" s="12"/>
      <c r="K11" s="12"/>
      <c r="L11" s="12"/>
      <c r="M11" s="12"/>
    </row>
    <row r="12" spans="1:13" ht="21.9" customHeight="1">
      <c r="A12" s="12">
        <v>6</v>
      </c>
      <c r="B12" s="16" t="s">
        <v>23</v>
      </c>
      <c r="C12" s="12">
        <v>50</v>
      </c>
      <c r="D12" s="12">
        <f>项目库明细表!J188</f>
        <v>3159.5334630000002</v>
      </c>
      <c r="E12" s="12">
        <f>项目库明细表!K188</f>
        <v>3159.5334630000002</v>
      </c>
      <c r="F12" s="12"/>
      <c r="G12" s="12"/>
      <c r="H12" s="12"/>
      <c r="I12" s="12"/>
      <c r="J12" s="12"/>
      <c r="K12" s="12"/>
      <c r="L12" s="12"/>
      <c r="M12" s="12"/>
    </row>
    <row r="13" spans="1:13" s="3" customFormat="1" ht="21.9" customHeight="1">
      <c r="A13" s="12">
        <v>7</v>
      </c>
      <c r="B13" s="15" t="s">
        <v>24</v>
      </c>
      <c r="C13" s="14">
        <f>C14+C15+C16+C17+C18+C19</f>
        <v>8</v>
      </c>
      <c r="D13" s="14">
        <f>D14+D15+D16+D17+D18+D19</f>
        <v>465.072</v>
      </c>
      <c r="E13" s="14">
        <f>E14+E15+E16+E17+E18+E19</f>
        <v>33</v>
      </c>
      <c r="F13" s="14">
        <f>项目库明细表!P239</f>
        <v>432.072</v>
      </c>
      <c r="G13" s="14"/>
      <c r="H13" s="14"/>
      <c r="I13" s="14"/>
      <c r="J13" s="14"/>
      <c r="K13" s="14"/>
      <c r="L13" s="14"/>
      <c r="M13" s="14"/>
    </row>
    <row r="14" spans="1:13" s="3" customFormat="1" ht="27" customHeight="1">
      <c r="A14" s="12">
        <v>8</v>
      </c>
      <c r="B14" s="18" t="s">
        <v>25</v>
      </c>
      <c r="C14" s="12"/>
      <c r="D14" s="12"/>
      <c r="E14" s="12"/>
      <c r="F14" s="12"/>
      <c r="G14" s="14"/>
      <c r="H14" s="14"/>
      <c r="I14" s="14"/>
      <c r="J14" s="14"/>
      <c r="K14" s="14"/>
      <c r="L14" s="14"/>
      <c r="M14" s="14"/>
    </row>
    <row r="15" spans="1:13" s="3" customFormat="1" ht="21.9" customHeight="1">
      <c r="A15" s="12">
        <v>9</v>
      </c>
      <c r="B15" s="19" t="s">
        <v>26</v>
      </c>
      <c r="C15" s="12"/>
      <c r="D15" s="12"/>
      <c r="E15" s="12"/>
      <c r="F15" s="12"/>
      <c r="G15" s="12"/>
      <c r="H15" s="12"/>
      <c r="I15" s="12"/>
      <c r="J15" s="12"/>
      <c r="K15" s="12"/>
      <c r="L15" s="12"/>
      <c r="M15" s="12"/>
    </row>
    <row r="16" spans="1:13" ht="21.9" customHeight="1">
      <c r="A16" s="12">
        <v>10</v>
      </c>
      <c r="B16" s="16" t="s">
        <v>27</v>
      </c>
      <c r="C16" s="12">
        <v>2</v>
      </c>
      <c r="D16" s="12">
        <f>项目库明细表!J242</f>
        <v>360.95</v>
      </c>
      <c r="E16" s="12"/>
      <c r="F16" s="12">
        <f>项目库明细表!P242</f>
        <v>360.95</v>
      </c>
      <c r="G16" s="12"/>
      <c r="H16" s="12"/>
      <c r="I16" s="12"/>
      <c r="J16" s="12"/>
      <c r="K16" s="12"/>
      <c r="L16" s="12"/>
      <c r="M16" s="12"/>
    </row>
    <row r="17" spans="1:13" ht="21.9" customHeight="1">
      <c r="A17" s="12">
        <v>11</v>
      </c>
      <c r="B17" s="16" t="s">
        <v>28</v>
      </c>
      <c r="C17" s="12">
        <v>3</v>
      </c>
      <c r="D17" s="12">
        <f>项目库明细表!J245</f>
        <v>14.65</v>
      </c>
      <c r="E17" s="12"/>
      <c r="F17" s="12">
        <f>项目库明细表!P245</f>
        <v>14.65</v>
      </c>
      <c r="G17" s="12"/>
      <c r="H17" s="12"/>
      <c r="I17" s="12"/>
      <c r="J17" s="12"/>
      <c r="K17" s="12"/>
      <c r="L17" s="12"/>
      <c r="M17" s="12"/>
    </row>
    <row r="18" spans="1:13" ht="21.9" customHeight="1">
      <c r="A18" s="12">
        <v>12</v>
      </c>
      <c r="B18" s="16" t="s">
        <v>29</v>
      </c>
      <c r="C18" s="12">
        <v>2</v>
      </c>
      <c r="D18" s="12">
        <f>项目库明细表!J249</f>
        <v>69.471999999999994</v>
      </c>
      <c r="E18" s="12">
        <f>项目库明细表!K249</f>
        <v>13</v>
      </c>
      <c r="F18" s="12">
        <f>项目库明细表!P249</f>
        <v>56.472000000000001</v>
      </c>
      <c r="G18" s="12"/>
      <c r="H18" s="12"/>
      <c r="I18" s="12"/>
      <c r="J18" s="12"/>
      <c r="K18" s="12"/>
      <c r="L18" s="12"/>
      <c r="M18" s="12"/>
    </row>
    <row r="19" spans="1:13" ht="21.9" customHeight="1">
      <c r="A19" s="12">
        <v>13</v>
      </c>
      <c r="B19" s="16" t="s">
        <v>30</v>
      </c>
      <c r="C19" s="20">
        <v>1</v>
      </c>
      <c r="D19" s="12">
        <f>项目库明细表!J252</f>
        <v>20</v>
      </c>
      <c r="E19" s="12">
        <f>项目库明细表!K252</f>
        <v>20</v>
      </c>
      <c r="F19" s="20"/>
      <c r="G19" s="12"/>
      <c r="H19" s="12"/>
      <c r="I19" s="12"/>
      <c r="J19" s="12"/>
      <c r="K19" s="12"/>
      <c r="L19" s="12"/>
      <c r="M19" s="12"/>
    </row>
    <row r="20" spans="1:13" s="3" customFormat="1" ht="21.9" customHeight="1">
      <c r="A20" s="12">
        <v>14</v>
      </c>
      <c r="B20" s="15" t="s">
        <v>31</v>
      </c>
      <c r="C20" s="14"/>
      <c r="D20" s="14"/>
      <c r="E20" s="14"/>
      <c r="F20" s="14"/>
      <c r="G20" s="14"/>
      <c r="H20" s="14"/>
      <c r="I20" s="14"/>
      <c r="J20" s="14"/>
      <c r="K20" s="14"/>
      <c r="L20" s="14"/>
      <c r="M20" s="14"/>
    </row>
    <row r="21" spans="1:13" ht="21.9" customHeight="1">
      <c r="A21" s="12">
        <v>15</v>
      </c>
      <c r="B21" s="16" t="s">
        <v>32</v>
      </c>
      <c r="C21" s="12"/>
      <c r="D21" s="12"/>
      <c r="E21" s="12"/>
      <c r="F21" s="12"/>
      <c r="G21" s="12"/>
      <c r="H21" s="12"/>
      <c r="I21" s="12"/>
      <c r="J21" s="12"/>
      <c r="K21" s="12"/>
      <c r="L21" s="12"/>
      <c r="M21" s="12"/>
    </row>
    <row r="22" spans="1:13" ht="21.9" customHeight="1">
      <c r="A22" s="12">
        <v>16</v>
      </c>
      <c r="B22" s="16" t="s">
        <v>33</v>
      </c>
      <c r="C22" s="12"/>
      <c r="D22" s="12"/>
      <c r="E22" s="12"/>
      <c r="F22" s="12"/>
      <c r="G22" s="12"/>
      <c r="H22" s="12"/>
      <c r="I22" s="12"/>
      <c r="J22" s="12"/>
      <c r="K22" s="12"/>
      <c r="L22" s="12"/>
      <c r="M22" s="12"/>
    </row>
    <row r="23" spans="1:13" s="3" customFormat="1" ht="21.9" customHeight="1">
      <c r="A23" s="12">
        <v>17</v>
      </c>
      <c r="B23" s="15" t="s">
        <v>34</v>
      </c>
      <c r="C23" s="14">
        <f>C24+C25+C26+C27+C28</f>
        <v>22</v>
      </c>
      <c r="D23" s="14">
        <f>D24+D25+D26+D27+D28</f>
        <v>2026.11</v>
      </c>
      <c r="E23" s="14">
        <f>E24+E25+E26+E27+E28</f>
        <v>248.2</v>
      </c>
      <c r="F23" s="14">
        <f>F24+F25+F26+F27+F28</f>
        <v>1777.91</v>
      </c>
      <c r="G23" s="14"/>
      <c r="H23" s="14"/>
      <c r="I23" s="14"/>
      <c r="J23" s="14"/>
      <c r="K23" s="14"/>
      <c r="L23" s="14"/>
      <c r="M23" s="14"/>
    </row>
    <row r="24" spans="1:13" ht="21.9" customHeight="1">
      <c r="A24" s="12">
        <v>18</v>
      </c>
      <c r="B24" s="18" t="s">
        <v>35</v>
      </c>
      <c r="C24" s="12">
        <v>1</v>
      </c>
      <c r="D24" s="12">
        <f>项目库明细表!J257</f>
        <v>815</v>
      </c>
      <c r="E24" s="12"/>
      <c r="F24" s="12">
        <f>项目库明细表!P257</f>
        <v>815</v>
      </c>
      <c r="G24" s="12"/>
      <c r="H24" s="12"/>
      <c r="I24" s="12"/>
      <c r="J24" s="12"/>
      <c r="K24" s="12"/>
      <c r="L24" s="12"/>
      <c r="M24" s="12"/>
    </row>
    <row r="25" spans="1:13" ht="21.9" customHeight="1">
      <c r="A25" s="12">
        <v>19</v>
      </c>
      <c r="B25" s="18" t="s">
        <v>36</v>
      </c>
      <c r="C25" s="21">
        <v>9</v>
      </c>
      <c r="D25" s="22">
        <v>43.9</v>
      </c>
      <c r="E25" s="21"/>
      <c r="F25" s="22">
        <v>43.9</v>
      </c>
      <c r="G25" s="12"/>
      <c r="H25" s="12"/>
      <c r="I25" s="12"/>
      <c r="J25" s="12"/>
      <c r="K25" s="12"/>
      <c r="L25" s="12"/>
      <c r="M25" s="12"/>
    </row>
    <row r="26" spans="1:13" ht="21.9" customHeight="1">
      <c r="A26" s="12">
        <v>20</v>
      </c>
      <c r="B26" s="18" t="s">
        <v>37</v>
      </c>
      <c r="C26" s="12"/>
      <c r="D26" s="12"/>
      <c r="E26" s="12"/>
      <c r="F26" s="12"/>
      <c r="G26" s="12"/>
      <c r="H26" s="12"/>
      <c r="I26" s="12"/>
      <c r="J26" s="12"/>
      <c r="K26" s="12"/>
      <c r="L26" s="12"/>
      <c r="M26" s="12"/>
    </row>
    <row r="27" spans="1:13" ht="21.9" customHeight="1">
      <c r="A27" s="12">
        <v>21</v>
      </c>
      <c r="B27" s="18" t="s">
        <v>38</v>
      </c>
      <c r="C27" s="12">
        <v>1</v>
      </c>
      <c r="D27" s="12">
        <v>392</v>
      </c>
      <c r="E27" s="12"/>
      <c r="F27" s="12">
        <v>392</v>
      </c>
      <c r="G27" s="12"/>
      <c r="H27" s="12"/>
      <c r="I27" s="12"/>
      <c r="J27" s="12"/>
      <c r="K27" s="12"/>
      <c r="L27" s="12"/>
      <c r="M27" s="12"/>
    </row>
    <row r="28" spans="1:13" ht="27" customHeight="1">
      <c r="A28" s="12">
        <v>22</v>
      </c>
      <c r="B28" s="18" t="s">
        <v>39</v>
      </c>
      <c r="C28" s="12">
        <v>11</v>
      </c>
      <c r="D28" s="12">
        <f>项目库明细表!J270</f>
        <v>775.21</v>
      </c>
      <c r="E28" s="12">
        <f>项目库明细表!K270</f>
        <v>248.2</v>
      </c>
      <c r="F28" s="12">
        <f>项目库明细表!P270</f>
        <v>527.01</v>
      </c>
      <c r="G28" s="12"/>
      <c r="H28" s="12"/>
      <c r="I28" s="12"/>
      <c r="J28" s="12"/>
      <c r="K28" s="12"/>
      <c r="L28" s="12"/>
      <c r="M28" s="12"/>
    </row>
    <row r="29" spans="1:13" s="3" customFormat="1" ht="21.9" customHeight="1">
      <c r="A29" s="12">
        <v>23</v>
      </c>
      <c r="B29" s="15" t="s">
        <v>40</v>
      </c>
      <c r="C29" s="14">
        <f>C30+C31+C32</f>
        <v>15</v>
      </c>
      <c r="D29" s="14">
        <f t="shared" ref="D29:L29" si="2">D30+D31+D32</f>
        <v>6021.4</v>
      </c>
      <c r="E29" s="14">
        <f t="shared" si="2"/>
        <v>242.4</v>
      </c>
      <c r="F29" s="14">
        <f t="shared" si="2"/>
        <v>1979</v>
      </c>
      <c r="G29" s="14"/>
      <c r="H29" s="14">
        <f t="shared" si="2"/>
        <v>3000</v>
      </c>
      <c r="I29" s="14"/>
      <c r="J29" s="14"/>
      <c r="K29" s="14"/>
      <c r="L29" s="14">
        <f t="shared" si="2"/>
        <v>800</v>
      </c>
      <c r="M29" s="14"/>
    </row>
    <row r="30" spans="1:13" ht="30" customHeight="1">
      <c r="A30" s="12">
        <v>24</v>
      </c>
      <c r="B30" s="16" t="s">
        <v>41</v>
      </c>
      <c r="C30" s="12">
        <v>1</v>
      </c>
      <c r="D30" s="12">
        <f>项目库明细表!J283</f>
        <v>242.4</v>
      </c>
      <c r="E30" s="12">
        <f>项目库明细表!K283</f>
        <v>242.4</v>
      </c>
      <c r="F30" s="12"/>
      <c r="G30" s="12"/>
      <c r="H30" s="12"/>
      <c r="I30" s="12"/>
      <c r="J30" s="12"/>
      <c r="K30" s="12"/>
      <c r="L30" s="12"/>
      <c r="M30" s="12"/>
    </row>
    <row r="31" spans="1:13" ht="32.25" customHeight="1">
      <c r="A31" s="12">
        <v>25</v>
      </c>
      <c r="B31" s="16" t="s">
        <v>42</v>
      </c>
      <c r="C31" s="12"/>
      <c r="D31" s="12"/>
      <c r="E31" s="12"/>
      <c r="F31" s="12"/>
      <c r="G31" s="12"/>
      <c r="H31" s="12"/>
      <c r="I31" s="12"/>
      <c r="J31" s="12"/>
      <c r="K31" s="12"/>
      <c r="L31" s="12"/>
      <c r="M31" s="12"/>
    </row>
    <row r="32" spans="1:13" ht="21.9" customHeight="1">
      <c r="A32" s="12">
        <v>26</v>
      </c>
      <c r="B32" s="18" t="s">
        <v>43</v>
      </c>
      <c r="C32" s="12">
        <v>14</v>
      </c>
      <c r="D32" s="23">
        <f>项目库明细表!J285</f>
        <v>5779</v>
      </c>
      <c r="E32" s="23"/>
      <c r="F32" s="23">
        <f>项目库明细表!P285</f>
        <v>1979</v>
      </c>
      <c r="G32" s="23"/>
      <c r="H32" s="23">
        <f>项目库明细表!R285</f>
        <v>3000</v>
      </c>
      <c r="I32" s="23"/>
      <c r="J32" s="23"/>
      <c r="K32" s="23"/>
      <c r="L32" s="23">
        <f>项目库明细表!V285</f>
        <v>800</v>
      </c>
      <c r="M32" s="23"/>
    </row>
    <row r="33" spans="1:13" s="3" customFormat="1" ht="21.9" customHeight="1">
      <c r="A33" s="12">
        <v>27</v>
      </c>
      <c r="B33" s="15" t="s">
        <v>44</v>
      </c>
      <c r="C33" s="14">
        <f>C34+C35+C36+C37+C38+C39</f>
        <v>2</v>
      </c>
      <c r="D33" s="14">
        <f>D34+D35+D36+D37+D38+D39</f>
        <v>1608.26</v>
      </c>
      <c r="E33" s="14"/>
      <c r="F33" s="14">
        <f>F34+F35+F36+F37+F38+F39</f>
        <v>1249.33</v>
      </c>
      <c r="G33" s="14"/>
      <c r="H33" s="14"/>
      <c r="I33" s="14"/>
      <c r="J33" s="14"/>
      <c r="K33" s="14"/>
      <c r="L33" s="14"/>
      <c r="M33" s="14">
        <f>M34+M35+M36+M37+M38+M39</f>
        <v>358.93</v>
      </c>
    </row>
    <row r="34" spans="1:13" ht="33.75" customHeight="1">
      <c r="A34" s="12">
        <v>28</v>
      </c>
      <c r="B34" s="16" t="s">
        <v>45</v>
      </c>
      <c r="C34" s="12">
        <v>1</v>
      </c>
      <c r="D34" s="12">
        <f>项目库明细表!J301</f>
        <v>807.26</v>
      </c>
      <c r="E34" s="12"/>
      <c r="F34" s="12">
        <f>项目库明细表!P301</f>
        <v>448.33</v>
      </c>
      <c r="G34" s="12"/>
      <c r="H34" s="12"/>
      <c r="I34" s="12"/>
      <c r="J34" s="12"/>
      <c r="K34" s="12"/>
      <c r="L34" s="12"/>
      <c r="M34" s="12">
        <f>项目库明细表!W301</f>
        <v>358.93</v>
      </c>
    </row>
    <row r="35" spans="1:13" ht="21.9" customHeight="1">
      <c r="A35" s="12">
        <v>29</v>
      </c>
      <c r="B35" s="16" t="s">
        <v>46</v>
      </c>
      <c r="C35" s="12"/>
      <c r="D35" s="12"/>
      <c r="E35" s="12"/>
      <c r="F35" s="12"/>
      <c r="G35" s="12"/>
      <c r="H35" s="12"/>
      <c r="I35" s="12"/>
      <c r="J35" s="12"/>
      <c r="K35" s="12"/>
      <c r="L35" s="12"/>
      <c r="M35" s="12"/>
    </row>
    <row r="36" spans="1:13" ht="21.9" customHeight="1">
      <c r="A36" s="12">
        <v>30</v>
      </c>
      <c r="B36" s="18" t="s">
        <v>47</v>
      </c>
      <c r="C36" s="12">
        <v>1</v>
      </c>
      <c r="D36" s="12">
        <f>项目库明细表!J303</f>
        <v>801</v>
      </c>
      <c r="E36" s="12"/>
      <c r="F36" s="12">
        <f>项目库明细表!P303</f>
        <v>801</v>
      </c>
      <c r="G36" s="12"/>
      <c r="H36" s="12"/>
      <c r="I36" s="12"/>
      <c r="J36" s="12"/>
      <c r="K36" s="12"/>
      <c r="L36" s="12"/>
      <c r="M36" s="12"/>
    </row>
    <row r="37" spans="1:13" ht="30.75" customHeight="1">
      <c r="A37" s="12">
        <v>31</v>
      </c>
      <c r="B37" s="18" t="s">
        <v>48</v>
      </c>
      <c r="C37" s="12"/>
      <c r="D37" s="12"/>
      <c r="E37" s="12"/>
      <c r="F37" s="12"/>
      <c r="G37" s="12"/>
      <c r="H37" s="12"/>
      <c r="I37" s="12"/>
      <c r="J37" s="12"/>
      <c r="K37" s="12"/>
      <c r="L37" s="12"/>
      <c r="M37" s="12"/>
    </row>
    <row r="38" spans="1:13" ht="21.9" customHeight="1">
      <c r="A38" s="12">
        <v>32</v>
      </c>
      <c r="B38" s="18" t="s">
        <v>49</v>
      </c>
      <c r="C38" s="12"/>
      <c r="D38" s="12"/>
      <c r="E38" s="12"/>
      <c r="F38" s="12"/>
      <c r="G38" s="12"/>
      <c r="H38" s="12"/>
      <c r="I38" s="12"/>
      <c r="J38" s="12"/>
      <c r="K38" s="12"/>
      <c r="L38" s="12"/>
      <c r="M38" s="12"/>
    </row>
    <row r="39" spans="1:13" ht="36" customHeight="1">
      <c r="A39" s="12">
        <v>33</v>
      </c>
      <c r="B39" s="18" t="s">
        <v>50</v>
      </c>
      <c r="C39" s="12"/>
      <c r="D39" s="12"/>
      <c r="E39" s="12"/>
      <c r="F39" s="12"/>
      <c r="G39" s="12"/>
      <c r="H39" s="12"/>
      <c r="I39" s="12"/>
      <c r="J39" s="12"/>
      <c r="K39" s="12"/>
      <c r="L39" s="12"/>
      <c r="M39" s="12"/>
    </row>
    <row r="40" spans="1:13" ht="21.9" customHeight="1">
      <c r="A40" s="12">
        <v>34</v>
      </c>
      <c r="B40" s="15" t="s">
        <v>51</v>
      </c>
      <c r="C40" s="14">
        <f>C41</f>
        <v>1</v>
      </c>
      <c r="D40" s="14">
        <f>D41</f>
        <v>516</v>
      </c>
      <c r="E40" s="14"/>
      <c r="F40" s="14">
        <f>F41</f>
        <v>516</v>
      </c>
      <c r="G40" s="14"/>
      <c r="H40" s="14"/>
      <c r="I40" s="14"/>
      <c r="J40" s="14"/>
      <c r="K40" s="14"/>
      <c r="L40" s="14"/>
      <c r="M40" s="14"/>
    </row>
    <row r="41" spans="1:13" s="4" customFormat="1" ht="21.9" customHeight="1">
      <c r="A41" s="12">
        <v>35</v>
      </c>
      <c r="B41" s="18" t="s">
        <v>52</v>
      </c>
      <c r="C41" s="12">
        <v>1</v>
      </c>
      <c r="D41" s="12">
        <f>项目库明细表!J307</f>
        <v>516</v>
      </c>
      <c r="E41" s="12"/>
      <c r="F41" s="12">
        <f>项目库明细表!P307</f>
        <v>516</v>
      </c>
      <c r="G41" s="12"/>
      <c r="H41" s="12"/>
      <c r="I41" s="12"/>
      <c r="J41" s="12"/>
      <c r="K41" s="12"/>
      <c r="L41" s="12"/>
      <c r="M41" s="12"/>
    </row>
    <row r="42" spans="1:13" s="3" customFormat="1" ht="21.9" customHeight="1">
      <c r="A42" s="12">
        <v>36</v>
      </c>
      <c r="B42" s="15" t="s">
        <v>53</v>
      </c>
      <c r="C42" s="14">
        <f>C43+C44+C45+C47</f>
        <v>16</v>
      </c>
      <c r="D42" s="14">
        <f>D43+D44+D45+D47</f>
        <v>285.81354800000003</v>
      </c>
      <c r="E42" s="14">
        <f>E43+E44+E45+E47</f>
        <v>285.81354800000003</v>
      </c>
      <c r="F42" s="14"/>
      <c r="G42" s="14"/>
      <c r="H42" s="14"/>
      <c r="I42" s="14"/>
      <c r="J42" s="14"/>
      <c r="K42" s="14"/>
      <c r="L42" s="14"/>
      <c r="M42" s="14"/>
    </row>
    <row r="43" spans="1:13" ht="21.9" customHeight="1">
      <c r="A43" s="12">
        <v>37</v>
      </c>
      <c r="B43" s="18" t="s">
        <v>54</v>
      </c>
      <c r="C43" s="12">
        <v>7</v>
      </c>
      <c r="D43" s="12">
        <f>项目库明细表!J309</f>
        <v>173.91354799999999</v>
      </c>
      <c r="E43" s="12">
        <f>项目库明细表!K309</f>
        <v>173.91354799999999</v>
      </c>
      <c r="F43" s="12"/>
      <c r="G43" s="12"/>
      <c r="H43" s="12"/>
      <c r="I43" s="12"/>
      <c r="J43" s="12"/>
      <c r="K43" s="12"/>
      <c r="L43" s="12"/>
      <c r="M43" s="12"/>
    </row>
    <row r="44" spans="1:13" ht="40.5" customHeight="1">
      <c r="A44" s="12">
        <v>38</v>
      </c>
      <c r="B44" s="18" t="s">
        <v>55</v>
      </c>
      <c r="C44" s="12"/>
      <c r="D44" s="12"/>
      <c r="E44" s="12"/>
      <c r="F44" s="12"/>
      <c r="G44" s="12"/>
      <c r="H44" s="12"/>
      <c r="I44" s="12"/>
      <c r="J44" s="12"/>
      <c r="K44" s="12"/>
      <c r="L44" s="12"/>
      <c r="M44" s="12"/>
    </row>
    <row r="45" spans="1:13" ht="21.9" customHeight="1">
      <c r="A45" s="12">
        <v>39</v>
      </c>
      <c r="B45" s="24" t="s">
        <v>56</v>
      </c>
      <c r="C45" s="12"/>
      <c r="D45" s="12"/>
      <c r="E45" s="12"/>
      <c r="F45" s="12"/>
      <c r="G45" s="12"/>
      <c r="H45" s="12"/>
      <c r="I45" s="12"/>
      <c r="J45" s="12"/>
      <c r="K45" s="12"/>
      <c r="L45" s="12"/>
      <c r="M45" s="12"/>
    </row>
    <row r="46" spans="1:13" ht="31.5" customHeight="1">
      <c r="A46" s="12">
        <v>40</v>
      </c>
      <c r="B46" s="18" t="s">
        <v>57</v>
      </c>
      <c r="C46" s="12"/>
      <c r="D46" s="12"/>
      <c r="E46" s="12"/>
      <c r="F46" s="12"/>
      <c r="G46" s="12"/>
      <c r="H46" s="12"/>
      <c r="I46" s="12"/>
      <c r="J46" s="12"/>
      <c r="K46" s="12"/>
      <c r="L46" s="12"/>
      <c r="M46" s="12"/>
    </row>
    <row r="47" spans="1:13" ht="21.9" customHeight="1">
      <c r="A47" s="12">
        <v>41</v>
      </c>
      <c r="B47" s="24" t="s">
        <v>23</v>
      </c>
      <c r="C47" s="12">
        <v>9</v>
      </c>
      <c r="D47" s="12">
        <f>项目库明细表!J320</f>
        <v>111.9</v>
      </c>
      <c r="E47" s="12">
        <f>项目库明细表!K320</f>
        <v>111.9</v>
      </c>
      <c r="F47" s="12"/>
      <c r="G47" s="12"/>
      <c r="H47" s="12"/>
      <c r="I47" s="12"/>
      <c r="J47" s="12"/>
      <c r="K47" s="12"/>
      <c r="L47" s="12"/>
      <c r="M47" s="12"/>
    </row>
    <row r="48" spans="1:13" s="3" customFormat="1" ht="21.9" customHeight="1">
      <c r="A48" s="12">
        <v>42</v>
      </c>
      <c r="B48" s="15" t="s">
        <v>58</v>
      </c>
      <c r="C48" s="14">
        <f>C49+C50+C51</f>
        <v>91</v>
      </c>
      <c r="D48" s="14">
        <f>D49+D50+D51</f>
        <v>3000</v>
      </c>
      <c r="E48" s="14">
        <f>E49+E50+E51</f>
        <v>300</v>
      </c>
      <c r="F48" s="14">
        <f>F49+F50+F51</f>
        <v>2700</v>
      </c>
      <c r="G48" s="14"/>
      <c r="H48" s="14"/>
      <c r="I48" s="14"/>
      <c r="J48" s="14"/>
      <c r="K48" s="14"/>
      <c r="L48" s="14"/>
      <c r="M48" s="14"/>
    </row>
    <row r="49" spans="1:13" ht="21.9" customHeight="1">
      <c r="A49" s="12">
        <v>43</v>
      </c>
      <c r="B49" s="25" t="s">
        <v>59</v>
      </c>
      <c r="C49" s="12">
        <v>1</v>
      </c>
      <c r="D49" s="12">
        <v>300</v>
      </c>
      <c r="E49" s="12">
        <v>300</v>
      </c>
      <c r="F49" s="12"/>
      <c r="G49" s="12"/>
      <c r="H49" s="12"/>
      <c r="I49" s="12"/>
      <c r="J49" s="12"/>
      <c r="K49" s="12"/>
      <c r="L49" s="12"/>
      <c r="M49" s="12"/>
    </row>
    <row r="50" spans="1:13" ht="21.9" customHeight="1">
      <c r="A50" s="12">
        <v>44</v>
      </c>
      <c r="B50" s="25" t="s">
        <v>60</v>
      </c>
      <c r="C50" s="12">
        <v>90</v>
      </c>
      <c r="D50" s="12">
        <f>项目库明细表!J332</f>
        <v>2700</v>
      </c>
      <c r="E50" s="12"/>
      <c r="F50" s="12">
        <f>项目库明细表!P332</f>
        <v>2700</v>
      </c>
      <c r="G50" s="12"/>
      <c r="H50" s="12"/>
      <c r="I50" s="12"/>
      <c r="J50" s="12"/>
      <c r="K50" s="12"/>
      <c r="L50" s="12"/>
      <c r="M50" s="12"/>
    </row>
    <row r="51" spans="1:13" ht="21.9" customHeight="1">
      <c r="A51" s="12">
        <v>45</v>
      </c>
      <c r="B51" s="25" t="s">
        <v>61</v>
      </c>
      <c r="C51" s="12"/>
      <c r="D51" s="12"/>
      <c r="E51" s="12"/>
      <c r="F51" s="12"/>
      <c r="G51" s="12"/>
      <c r="H51" s="12"/>
      <c r="I51" s="12"/>
      <c r="J51" s="12"/>
      <c r="K51" s="12"/>
      <c r="L51" s="12"/>
      <c r="M51" s="12"/>
    </row>
    <row r="52" spans="1:13" s="3" customFormat="1" ht="21.9" customHeight="1">
      <c r="A52" s="12">
        <v>46</v>
      </c>
      <c r="B52" s="15" t="s">
        <v>62</v>
      </c>
      <c r="C52" s="14">
        <f>C53+C54+C55+C56+C57</f>
        <v>7</v>
      </c>
      <c r="D52" s="14">
        <f>D53+D54+D55+D56+D57</f>
        <v>6967.0730000000003</v>
      </c>
      <c r="E52" s="14"/>
      <c r="F52" s="14">
        <f>F53+F54+F55+F56+F57</f>
        <v>6967.0730000000003</v>
      </c>
      <c r="G52" s="14"/>
      <c r="H52" s="14"/>
      <c r="I52" s="14"/>
      <c r="J52" s="14"/>
      <c r="K52" s="14"/>
      <c r="L52" s="14"/>
      <c r="M52" s="14"/>
    </row>
    <row r="53" spans="1:13" ht="38.25" customHeight="1">
      <c r="A53" s="12">
        <v>47</v>
      </c>
      <c r="B53" s="25" t="s">
        <v>63</v>
      </c>
      <c r="C53" s="26">
        <v>1</v>
      </c>
      <c r="D53" s="27">
        <f>项目库明细表!J425</f>
        <v>3500</v>
      </c>
      <c r="E53" s="28"/>
      <c r="F53" s="27">
        <f>项目库明细表!P425</f>
        <v>3500</v>
      </c>
      <c r="G53" s="12"/>
      <c r="H53" s="12"/>
      <c r="I53" s="12"/>
      <c r="J53" s="12"/>
      <c r="K53" s="12"/>
      <c r="L53" s="12"/>
      <c r="M53" s="12"/>
    </row>
    <row r="54" spans="1:13" ht="36.75" customHeight="1">
      <c r="A54" s="12">
        <v>48</v>
      </c>
      <c r="B54" s="25" t="s">
        <v>64</v>
      </c>
      <c r="C54" s="26">
        <v>1</v>
      </c>
      <c r="D54" s="27">
        <f>项目库明细表!J426</f>
        <v>2000</v>
      </c>
      <c r="E54" s="28"/>
      <c r="F54" s="27">
        <f>项目库明细表!P426</f>
        <v>2000</v>
      </c>
      <c r="G54" s="12"/>
      <c r="H54" s="12"/>
      <c r="I54" s="12"/>
      <c r="J54" s="12"/>
      <c r="K54" s="12"/>
      <c r="L54" s="12"/>
      <c r="M54" s="12"/>
    </row>
    <row r="55" spans="1:13" ht="28.5" customHeight="1">
      <c r="A55" s="12">
        <v>49</v>
      </c>
      <c r="B55" s="25" t="s">
        <v>65</v>
      </c>
      <c r="C55" s="27">
        <v>1</v>
      </c>
      <c r="D55" s="27">
        <f>项目库明细表!J427</f>
        <v>2.19</v>
      </c>
      <c r="E55" s="28"/>
      <c r="F55" s="27">
        <f>项目库明细表!P427</f>
        <v>2.19</v>
      </c>
      <c r="G55" s="12"/>
      <c r="H55" s="12"/>
      <c r="I55" s="12"/>
      <c r="J55" s="12"/>
      <c r="K55" s="12"/>
      <c r="L55" s="12"/>
      <c r="M55" s="12"/>
    </row>
    <row r="56" spans="1:13" ht="21.9" customHeight="1">
      <c r="A56" s="12">
        <v>50</v>
      </c>
      <c r="B56" s="25" t="s">
        <v>66</v>
      </c>
      <c r="C56" s="27">
        <v>3</v>
      </c>
      <c r="D56" s="27">
        <f>项目库明细表!J428</f>
        <v>564.88300000000004</v>
      </c>
      <c r="E56" s="28"/>
      <c r="F56" s="27">
        <f>项目库明细表!P428</f>
        <v>564.88300000000004</v>
      </c>
      <c r="G56" s="12"/>
      <c r="H56" s="12"/>
      <c r="I56" s="12"/>
      <c r="J56" s="12"/>
      <c r="K56" s="12"/>
      <c r="L56" s="12"/>
      <c r="M56" s="12"/>
    </row>
    <row r="57" spans="1:13" ht="21.9" customHeight="1">
      <c r="A57" s="12">
        <v>51</v>
      </c>
      <c r="B57" s="25" t="s">
        <v>67</v>
      </c>
      <c r="C57" s="26">
        <v>1</v>
      </c>
      <c r="D57" s="27">
        <f>项目库明细表!J432</f>
        <v>900</v>
      </c>
      <c r="E57" s="28"/>
      <c r="F57" s="27">
        <f>项目库明细表!P432</f>
        <v>900</v>
      </c>
      <c r="G57" s="12"/>
      <c r="H57" s="12"/>
      <c r="I57" s="12"/>
      <c r="J57" s="12"/>
      <c r="K57" s="12"/>
      <c r="L57" s="12"/>
      <c r="M57" s="12"/>
    </row>
    <row r="58" spans="1:13" s="3" customFormat="1" ht="21.9" customHeight="1">
      <c r="A58" s="12">
        <v>52</v>
      </c>
      <c r="B58" s="15" t="s">
        <v>68</v>
      </c>
      <c r="C58" s="14">
        <f>C59+C60+C61+C62+C63+C64</f>
        <v>60</v>
      </c>
      <c r="D58" s="14">
        <f t="shared" ref="D58:M58" si="3">D59+D60+D61+D62+D63+D64</f>
        <v>14078.0826</v>
      </c>
      <c r="E58" s="14">
        <f t="shared" si="3"/>
        <v>2358.5126</v>
      </c>
      <c r="F58" s="14">
        <f t="shared" si="3"/>
        <v>11509.57</v>
      </c>
      <c r="G58" s="14"/>
      <c r="H58" s="14"/>
      <c r="I58" s="14"/>
      <c r="J58" s="14">
        <f t="shared" si="3"/>
        <v>200</v>
      </c>
      <c r="K58" s="14"/>
      <c r="L58" s="14"/>
      <c r="M58" s="14">
        <f t="shared" si="3"/>
        <v>10</v>
      </c>
    </row>
    <row r="59" spans="1:13" ht="37.5" customHeight="1">
      <c r="A59" s="12">
        <v>53</v>
      </c>
      <c r="B59" s="25" t="s">
        <v>69</v>
      </c>
      <c r="C59" s="29">
        <v>10</v>
      </c>
      <c r="D59" s="29">
        <f>项目库明细表!J434</f>
        <v>2836.6</v>
      </c>
      <c r="E59" s="29">
        <f>项目库明细表!K434</f>
        <v>265</v>
      </c>
      <c r="F59" s="29">
        <f>项目库明细表!P434</f>
        <v>2571.6</v>
      </c>
      <c r="G59" s="12"/>
      <c r="H59" s="12"/>
      <c r="I59" s="12"/>
      <c r="J59" s="12"/>
      <c r="K59" s="12"/>
      <c r="L59" s="12"/>
      <c r="M59" s="12"/>
    </row>
    <row r="60" spans="1:13" ht="21.9" customHeight="1">
      <c r="A60" s="12">
        <v>54</v>
      </c>
      <c r="B60" s="25" t="s">
        <v>70</v>
      </c>
      <c r="C60" s="12"/>
      <c r="D60" s="12"/>
      <c r="E60" s="12"/>
      <c r="F60" s="12"/>
      <c r="G60" s="12"/>
      <c r="H60" s="12"/>
      <c r="I60" s="12"/>
      <c r="J60" s="12"/>
      <c r="K60" s="12"/>
      <c r="L60" s="12"/>
      <c r="M60" s="12"/>
    </row>
    <row r="61" spans="1:13" ht="21.9" customHeight="1">
      <c r="A61" s="12">
        <v>55</v>
      </c>
      <c r="B61" s="25" t="s">
        <v>71</v>
      </c>
      <c r="C61" s="12"/>
      <c r="D61" s="12"/>
      <c r="E61" s="12"/>
      <c r="F61" s="12"/>
      <c r="G61" s="12"/>
      <c r="H61" s="12"/>
      <c r="I61" s="12"/>
      <c r="J61" s="12"/>
      <c r="K61" s="12"/>
      <c r="L61" s="12"/>
      <c r="M61" s="12"/>
    </row>
    <row r="62" spans="1:13" ht="21.9" customHeight="1">
      <c r="A62" s="12">
        <v>56</v>
      </c>
      <c r="B62" s="25" t="s">
        <v>72</v>
      </c>
      <c r="C62" s="12">
        <v>1</v>
      </c>
      <c r="D62" s="12">
        <v>163.97</v>
      </c>
      <c r="E62" s="12"/>
      <c r="F62" s="12">
        <v>163.97</v>
      </c>
      <c r="G62" s="12"/>
      <c r="H62" s="12"/>
      <c r="I62" s="12"/>
      <c r="J62" s="12"/>
      <c r="K62" s="12"/>
      <c r="L62" s="12"/>
      <c r="M62" s="12"/>
    </row>
    <row r="63" spans="1:13" ht="21.9" customHeight="1">
      <c r="A63" s="12">
        <v>57</v>
      </c>
      <c r="B63" s="16" t="s">
        <v>73</v>
      </c>
      <c r="C63" s="12">
        <v>21</v>
      </c>
      <c r="D63" s="12">
        <f>项目库明细表!J448</f>
        <v>1407.7126000000001</v>
      </c>
      <c r="E63" s="12">
        <f>项目库明细表!K448</f>
        <v>1407.7126000000001</v>
      </c>
      <c r="F63" s="12">
        <f>项目库明细表!P448</f>
        <v>0</v>
      </c>
      <c r="G63" s="12"/>
      <c r="H63" s="12"/>
      <c r="I63" s="12"/>
      <c r="J63" s="12"/>
      <c r="K63" s="12"/>
      <c r="L63" s="12"/>
      <c r="M63" s="12"/>
    </row>
    <row r="64" spans="1:13" ht="21.9" customHeight="1">
      <c r="A64" s="12">
        <v>58</v>
      </c>
      <c r="B64" s="24" t="s">
        <v>74</v>
      </c>
      <c r="C64" s="29">
        <v>28</v>
      </c>
      <c r="D64" s="29">
        <f>项目库明细表!J470</f>
        <v>9669.7999999999993</v>
      </c>
      <c r="E64" s="29">
        <f>项目库明细表!K470</f>
        <v>685.8</v>
      </c>
      <c r="F64" s="29">
        <f>项目库明细表!P470</f>
        <v>8774</v>
      </c>
      <c r="G64" s="29"/>
      <c r="H64" s="29"/>
      <c r="I64" s="29"/>
      <c r="J64" s="29">
        <f>项目库明细表!T470</f>
        <v>200</v>
      </c>
      <c r="K64" s="29"/>
      <c r="L64" s="29"/>
      <c r="M64" s="29">
        <f>项目库明细表!W470</f>
        <v>10</v>
      </c>
    </row>
    <row r="65" spans="1:13" s="3" customFormat="1" ht="21.9" customHeight="1">
      <c r="A65" s="12">
        <v>59</v>
      </c>
      <c r="B65" s="15" t="s">
        <v>75</v>
      </c>
      <c r="C65" s="14"/>
      <c r="D65" s="14"/>
      <c r="E65" s="14"/>
      <c r="F65" s="14"/>
      <c r="G65" s="14"/>
      <c r="H65" s="14"/>
      <c r="I65" s="14"/>
      <c r="J65" s="14"/>
      <c r="K65" s="14"/>
      <c r="L65" s="14"/>
      <c r="M65" s="14"/>
    </row>
    <row r="66" spans="1:13" ht="27.75" customHeight="1">
      <c r="A66" s="12">
        <v>60</v>
      </c>
      <c r="B66" s="25" t="s">
        <v>76</v>
      </c>
      <c r="C66" s="12"/>
      <c r="D66" s="12"/>
      <c r="E66" s="12"/>
      <c r="F66" s="12"/>
      <c r="G66" s="12"/>
      <c r="H66" s="12"/>
      <c r="I66" s="12"/>
      <c r="J66" s="12"/>
      <c r="K66" s="12"/>
      <c r="L66" s="12"/>
      <c r="M66" s="12"/>
    </row>
    <row r="67" spans="1:13" ht="21.9" customHeight="1">
      <c r="A67" s="12">
        <v>61</v>
      </c>
      <c r="B67" s="24" t="s">
        <v>77</v>
      </c>
      <c r="C67" s="12"/>
      <c r="D67" s="12"/>
      <c r="E67" s="12"/>
      <c r="F67" s="12"/>
      <c r="G67" s="12"/>
      <c r="H67" s="12"/>
      <c r="I67" s="12"/>
      <c r="J67" s="12"/>
      <c r="K67" s="12"/>
      <c r="L67" s="12"/>
      <c r="M67" s="12"/>
    </row>
    <row r="68" spans="1:13" ht="21.9" customHeight="1">
      <c r="A68" s="12">
        <v>62</v>
      </c>
      <c r="B68" s="24" t="s">
        <v>78</v>
      </c>
      <c r="C68" s="12"/>
      <c r="D68" s="12"/>
      <c r="E68" s="12"/>
      <c r="F68" s="12"/>
      <c r="G68" s="12"/>
      <c r="H68" s="12"/>
      <c r="I68" s="12"/>
      <c r="J68" s="12"/>
      <c r="K68" s="12"/>
      <c r="L68" s="12"/>
      <c r="M68" s="12"/>
    </row>
    <row r="69" spans="1:13" ht="21.9" customHeight="1">
      <c r="A69" s="12">
        <v>63</v>
      </c>
      <c r="B69" s="16" t="s">
        <v>79</v>
      </c>
      <c r="C69" s="12"/>
      <c r="D69" s="12"/>
      <c r="E69" s="12"/>
      <c r="F69" s="12"/>
      <c r="G69" s="12"/>
      <c r="H69" s="12"/>
      <c r="I69" s="12"/>
      <c r="J69" s="12"/>
      <c r="K69" s="12"/>
      <c r="L69" s="12"/>
      <c r="M69" s="12"/>
    </row>
    <row r="70" spans="1:13" s="3" customFormat="1" ht="21.9" customHeight="1">
      <c r="A70" s="12">
        <v>64</v>
      </c>
      <c r="B70" s="30" t="s">
        <v>80</v>
      </c>
      <c r="C70" s="14">
        <v>1</v>
      </c>
      <c r="D70" s="14">
        <f>项目库明细表!J504</f>
        <v>140</v>
      </c>
      <c r="E70" s="14">
        <f>项目库明细表!K504</f>
        <v>140</v>
      </c>
      <c r="F70" s="14"/>
      <c r="G70" s="14"/>
      <c r="H70" s="14"/>
      <c r="I70" s="14"/>
      <c r="J70" s="14"/>
      <c r="K70" s="14"/>
      <c r="L70" s="14"/>
      <c r="M70" s="14"/>
    </row>
    <row r="71" spans="1:13">
      <c r="B71" s="31"/>
    </row>
  </sheetData>
  <mergeCells count="6">
    <mergeCell ref="A1:B1"/>
    <mergeCell ref="A2:M2"/>
    <mergeCell ref="D4:M4"/>
    <mergeCell ref="A4:A5"/>
    <mergeCell ref="B4:B5"/>
    <mergeCell ref="C4:C5"/>
  </mergeCells>
  <phoneticPr fontId="33" type="noConversion"/>
  <printOptions horizontalCentered="1"/>
  <pageMargins left="0.55069444444444404" right="0.55069444444444404" top="0.59027777777777801" bottom="0.59027777777777801" header="0.31458333333333299" footer="0.31458333333333299"/>
  <pageSetup paperSize="9" orientation="landscape" useFirstPageNumber="1"/>
  <headerFooter>
    <oddFooter>&amp;C- &amp;P -</oddFooter>
  </headerFooter>
  <ignoredErrors>
    <ignoredError sqref="E56 E57 C57" numberStoredAsText="1"/>
  </ignoredErrors>
</worksheet>
</file>

<file path=xl/worksheets/sheet2.xml><?xml version="1.0" encoding="utf-8"?>
<worksheet xmlns="http://schemas.openxmlformats.org/spreadsheetml/2006/main" xmlns:r="http://schemas.openxmlformats.org/officeDocument/2006/relationships">
  <sheetPr>
    <pageSetUpPr fitToPage="1"/>
  </sheetPr>
  <dimension ref="A1:XEZ505"/>
  <sheetViews>
    <sheetView tabSelected="1" zoomScale="80" zoomScaleNormal="80" workbookViewId="0">
      <pane ySplit="7" topLeftCell="A8" activePane="bottomLeft" state="frozen"/>
      <selection pane="bottomLeft" activeCell="AI1" sqref="A1:AI1048576"/>
    </sheetView>
  </sheetViews>
  <sheetFormatPr defaultColWidth="6.88671875" defaultRowHeight="15.6"/>
  <cols>
    <col min="1" max="1" width="13.88671875" style="147" customWidth="1"/>
    <col min="2" max="2" width="17.6640625" style="43" customWidth="1"/>
    <col min="3" max="3" width="27.33203125" style="43" customWidth="1"/>
    <col min="4" max="4" width="7.88671875" style="44" customWidth="1"/>
    <col min="5" max="5" width="7.77734375" style="44" customWidth="1"/>
    <col min="6" max="6" width="8" style="44" customWidth="1"/>
    <col min="7" max="7" width="8.44140625" style="44" customWidth="1"/>
    <col min="8" max="8" width="7.44140625" style="44" customWidth="1"/>
    <col min="9" max="9" width="14.44140625" style="44" customWidth="1"/>
    <col min="10" max="10" width="10.88671875" style="44" customWidth="1"/>
    <col min="11" max="11" width="9.44140625" style="44" customWidth="1"/>
    <col min="12" max="12" width="11.21875" style="44" customWidth="1"/>
    <col min="13" max="13" width="10" style="44" customWidth="1"/>
    <col min="14" max="14" width="6.109375" style="44" customWidth="1"/>
    <col min="15" max="15" width="8.5546875" style="44" customWidth="1"/>
    <col min="16" max="16" width="9.77734375" style="44" customWidth="1"/>
    <col min="17" max="17" width="8.109375" style="44" customWidth="1"/>
    <col min="18" max="18" width="8.6640625" style="44" customWidth="1"/>
    <col min="19" max="19" width="8.21875" style="44" customWidth="1"/>
    <col min="20" max="20" width="8.6640625" style="44" customWidth="1"/>
    <col min="21" max="22" width="7.77734375" style="44" customWidth="1"/>
    <col min="23" max="23" width="9.44140625" style="44" customWidth="1"/>
    <col min="24" max="24" width="9.109375" style="44" customWidth="1"/>
    <col min="25" max="29" width="5.44140625" style="44" customWidth="1"/>
    <col min="30" max="32" width="5.77734375" style="44" customWidth="1"/>
    <col min="33" max="33" width="23.21875" style="43" customWidth="1"/>
    <col min="34" max="34" width="28.77734375" style="43" customWidth="1"/>
    <col min="35" max="35" width="6.77734375" style="44" customWidth="1"/>
    <col min="36" max="39" width="8" style="45" hidden="1" customWidth="1"/>
    <col min="40" max="40" width="23.33203125" style="45" hidden="1" customWidth="1"/>
    <col min="41" max="41" width="8" style="45" hidden="1" customWidth="1"/>
    <col min="42" max="222" width="8" style="45" customWidth="1"/>
    <col min="223" max="16384" width="6.88671875" style="45"/>
  </cols>
  <sheetData>
    <row r="1" spans="1:41" ht="26.4" customHeight="1">
      <c r="A1" s="42" t="s">
        <v>81</v>
      </c>
      <c r="AJ1" s="44"/>
      <c r="AK1" s="44"/>
      <c r="AL1" s="44"/>
      <c r="AM1" s="44"/>
      <c r="AN1" s="44"/>
      <c r="AO1" s="44"/>
    </row>
    <row r="2" spans="1:41" ht="41.1" customHeight="1">
      <c r="A2" s="46" t="s">
        <v>1827</v>
      </c>
      <c r="B2" s="46"/>
      <c r="C2" s="46"/>
      <c r="D2" s="46"/>
      <c r="E2" s="46"/>
      <c r="F2" s="46"/>
      <c r="G2" s="46"/>
      <c r="H2" s="46"/>
      <c r="I2" s="46"/>
      <c r="J2" s="46"/>
      <c r="K2" s="46"/>
      <c r="L2" s="46"/>
      <c r="M2" s="46"/>
      <c r="N2" s="46"/>
      <c r="O2" s="46"/>
      <c r="P2" s="46"/>
      <c r="Q2" s="46"/>
      <c r="R2" s="46"/>
      <c r="S2" s="46"/>
      <c r="T2" s="46"/>
      <c r="U2" s="46"/>
      <c r="V2" s="46"/>
      <c r="W2" s="46"/>
      <c r="X2" s="46"/>
      <c r="Y2" s="46"/>
      <c r="Z2" s="46"/>
      <c r="AA2" s="46"/>
      <c r="AB2" s="46"/>
      <c r="AC2" s="46"/>
      <c r="AD2" s="46"/>
      <c r="AE2" s="46"/>
      <c r="AF2" s="46"/>
      <c r="AG2" s="46"/>
      <c r="AH2" s="46"/>
      <c r="AJ2" s="44"/>
      <c r="AK2" s="44"/>
      <c r="AL2" s="44"/>
      <c r="AM2" s="44"/>
      <c r="AN2" s="44"/>
      <c r="AO2" s="44"/>
    </row>
    <row r="3" spans="1:41" s="44" customFormat="1" ht="25.65" customHeight="1">
      <c r="A3" s="47" t="s">
        <v>4</v>
      </c>
      <c r="B3" s="48" t="s">
        <v>82</v>
      </c>
      <c r="C3" s="48" t="s">
        <v>83</v>
      </c>
      <c r="D3" s="48" t="s">
        <v>84</v>
      </c>
      <c r="E3" s="48"/>
      <c r="F3" s="48" t="s">
        <v>85</v>
      </c>
      <c r="G3" s="48" t="s">
        <v>86</v>
      </c>
      <c r="H3" s="48" t="s">
        <v>87</v>
      </c>
      <c r="I3" s="48" t="s">
        <v>88</v>
      </c>
      <c r="J3" s="48" t="s">
        <v>89</v>
      </c>
      <c r="K3" s="48"/>
      <c r="L3" s="48"/>
      <c r="M3" s="48"/>
      <c r="N3" s="48"/>
      <c r="O3" s="48"/>
      <c r="P3" s="48"/>
      <c r="Q3" s="48"/>
      <c r="R3" s="48"/>
      <c r="S3" s="48"/>
      <c r="T3" s="48"/>
      <c r="U3" s="48"/>
      <c r="V3" s="48"/>
      <c r="W3" s="48"/>
      <c r="X3" s="48" t="s">
        <v>90</v>
      </c>
      <c r="Y3" s="48" t="s">
        <v>91</v>
      </c>
      <c r="Z3" s="48" t="s">
        <v>92</v>
      </c>
      <c r="AA3" s="48" t="s">
        <v>93</v>
      </c>
      <c r="AB3" s="48" t="s">
        <v>94</v>
      </c>
      <c r="AC3" s="48" t="s">
        <v>95</v>
      </c>
      <c r="AD3" s="48" t="s">
        <v>96</v>
      </c>
      <c r="AE3" s="48"/>
      <c r="AF3" s="48" t="s">
        <v>97</v>
      </c>
      <c r="AG3" s="48" t="s">
        <v>98</v>
      </c>
      <c r="AH3" s="48" t="s">
        <v>99</v>
      </c>
      <c r="AI3" s="48" t="s">
        <v>100</v>
      </c>
      <c r="AJ3" s="49"/>
      <c r="AK3" s="49"/>
      <c r="AL3" s="48" t="s">
        <v>101</v>
      </c>
      <c r="AM3" s="48"/>
      <c r="AN3" s="48"/>
      <c r="AO3" s="48"/>
    </row>
    <row r="4" spans="1:41" s="44" customFormat="1" ht="31.2">
      <c r="A4" s="47"/>
      <c r="B4" s="48"/>
      <c r="C4" s="48"/>
      <c r="D4" s="48" t="s">
        <v>102</v>
      </c>
      <c r="E4" s="48" t="s">
        <v>103</v>
      </c>
      <c r="F4" s="48"/>
      <c r="G4" s="48"/>
      <c r="H4" s="48"/>
      <c r="I4" s="48"/>
      <c r="J4" s="48" t="s">
        <v>7</v>
      </c>
      <c r="K4" s="48" t="s">
        <v>104</v>
      </c>
      <c r="L4" s="48"/>
      <c r="M4" s="48"/>
      <c r="N4" s="48"/>
      <c r="O4" s="48"/>
      <c r="P4" s="48" t="s">
        <v>105</v>
      </c>
      <c r="Q4" s="48"/>
      <c r="R4" s="48"/>
      <c r="S4" s="48"/>
      <c r="T4" s="48"/>
      <c r="U4" s="48"/>
      <c r="V4" s="48"/>
      <c r="W4" s="48"/>
      <c r="X4" s="48"/>
      <c r="Y4" s="48"/>
      <c r="Z4" s="48"/>
      <c r="AA4" s="48"/>
      <c r="AB4" s="48"/>
      <c r="AC4" s="48"/>
      <c r="AD4" s="48"/>
      <c r="AE4" s="48"/>
      <c r="AF4" s="48"/>
      <c r="AG4" s="48"/>
      <c r="AH4" s="48"/>
      <c r="AI4" s="48"/>
      <c r="AJ4" s="49"/>
      <c r="AK4" s="49"/>
      <c r="AL4" s="49" t="s">
        <v>106</v>
      </c>
      <c r="AM4" s="49" t="s">
        <v>107</v>
      </c>
      <c r="AN4" s="49" t="s">
        <v>108</v>
      </c>
      <c r="AO4" s="49" t="s">
        <v>109</v>
      </c>
    </row>
    <row r="5" spans="1:41" s="44" customFormat="1" ht="54.9" customHeight="1">
      <c r="A5" s="47"/>
      <c r="B5" s="48"/>
      <c r="C5" s="48"/>
      <c r="D5" s="48"/>
      <c r="E5" s="48"/>
      <c r="F5" s="48"/>
      <c r="G5" s="48"/>
      <c r="H5" s="48"/>
      <c r="I5" s="48"/>
      <c r="J5" s="48"/>
      <c r="K5" s="49" t="s">
        <v>110</v>
      </c>
      <c r="L5" s="49" t="s">
        <v>111</v>
      </c>
      <c r="M5" s="49" t="s">
        <v>112</v>
      </c>
      <c r="N5" s="49" t="s">
        <v>113</v>
      </c>
      <c r="O5" s="49" t="s">
        <v>114</v>
      </c>
      <c r="P5" s="49" t="s">
        <v>115</v>
      </c>
      <c r="Q5" s="49" t="s">
        <v>116</v>
      </c>
      <c r="R5" s="49" t="s">
        <v>117</v>
      </c>
      <c r="S5" s="49" t="s">
        <v>118</v>
      </c>
      <c r="T5" s="49" t="s">
        <v>119</v>
      </c>
      <c r="U5" s="49" t="s">
        <v>120</v>
      </c>
      <c r="V5" s="49" t="s">
        <v>121</v>
      </c>
      <c r="W5" s="49" t="s">
        <v>122</v>
      </c>
      <c r="X5" s="48"/>
      <c r="Y5" s="48"/>
      <c r="Z5" s="48"/>
      <c r="AA5" s="48"/>
      <c r="AB5" s="48"/>
      <c r="AC5" s="48"/>
      <c r="AD5" s="49" t="s">
        <v>123</v>
      </c>
      <c r="AE5" s="49" t="s">
        <v>124</v>
      </c>
      <c r="AF5" s="48"/>
      <c r="AG5" s="48"/>
      <c r="AH5" s="48"/>
      <c r="AI5" s="48"/>
      <c r="AJ5" s="49"/>
      <c r="AK5" s="49"/>
      <c r="AL5" s="49" t="s">
        <v>125</v>
      </c>
      <c r="AM5" s="49" t="s">
        <v>126</v>
      </c>
      <c r="AN5" s="49" t="s">
        <v>127</v>
      </c>
      <c r="AO5" s="49" t="s">
        <v>128</v>
      </c>
    </row>
    <row r="6" spans="1:41" s="54" customFormat="1" ht="27" customHeight="1">
      <c r="A6" s="50" t="s">
        <v>129</v>
      </c>
      <c r="B6" s="51"/>
      <c r="C6" s="51"/>
      <c r="D6" s="52"/>
      <c r="E6" s="52"/>
      <c r="F6" s="52"/>
      <c r="G6" s="52"/>
      <c r="H6" s="52"/>
      <c r="I6" s="52"/>
      <c r="J6" s="52">
        <f>J7+J239+J253+J256+J282+J300+J307+J308+J330+J424+J433+J499+J504</f>
        <v>73448.805099999998</v>
      </c>
      <c r="K6" s="52">
        <f t="shared" ref="K6:W6" si="0">K7+K239+K253+K256+K282+K300+K307+K308+K330+K424+K433+K499+K504</f>
        <v>18528.770100000002</v>
      </c>
      <c r="L6" s="52">
        <f t="shared" si="0"/>
        <v>13870</v>
      </c>
      <c r="M6" s="52">
        <f t="shared" si="0"/>
        <v>1642</v>
      </c>
      <c r="N6" s="52">
        <f t="shared" si="0"/>
        <v>180</v>
      </c>
      <c r="O6" s="52">
        <f t="shared" si="0"/>
        <v>2836.7701000000002</v>
      </c>
      <c r="P6" s="52">
        <f t="shared" si="0"/>
        <v>39008.105000000003</v>
      </c>
      <c r="Q6" s="52">
        <f t="shared" si="0"/>
        <v>0</v>
      </c>
      <c r="R6" s="52">
        <f t="shared" si="0"/>
        <v>3000</v>
      </c>
      <c r="S6" s="52">
        <f t="shared" si="0"/>
        <v>0</v>
      </c>
      <c r="T6" s="52">
        <f t="shared" si="0"/>
        <v>4568</v>
      </c>
      <c r="U6" s="52">
        <f t="shared" si="0"/>
        <v>0</v>
      </c>
      <c r="V6" s="52">
        <f t="shared" si="0"/>
        <v>800</v>
      </c>
      <c r="W6" s="52">
        <f t="shared" si="0"/>
        <v>7543.93</v>
      </c>
      <c r="X6" s="52"/>
      <c r="Y6" s="52"/>
      <c r="Z6" s="52"/>
      <c r="AA6" s="52"/>
      <c r="AB6" s="52"/>
      <c r="AC6" s="52"/>
      <c r="AD6" s="52"/>
      <c r="AE6" s="52"/>
      <c r="AF6" s="52"/>
      <c r="AG6" s="51"/>
      <c r="AH6" s="51"/>
      <c r="AI6" s="52"/>
      <c r="AJ6" s="53"/>
      <c r="AK6" s="52"/>
      <c r="AL6" s="52"/>
      <c r="AM6" s="52" t="s">
        <v>130</v>
      </c>
      <c r="AN6" s="52"/>
      <c r="AO6" s="52"/>
    </row>
    <row r="7" spans="1:41" s="54" customFormat="1" ht="33.9" customHeight="1">
      <c r="A7" s="51" t="s">
        <v>18</v>
      </c>
      <c r="B7" s="51"/>
      <c r="C7" s="51"/>
      <c r="D7" s="52"/>
      <c r="E7" s="52"/>
      <c r="F7" s="52"/>
      <c r="G7" s="52"/>
      <c r="H7" s="52"/>
      <c r="I7" s="52"/>
      <c r="J7" s="52">
        <f>J8+J182+J183+J184+J188</f>
        <v>38340.993951999997</v>
      </c>
      <c r="K7" s="52">
        <f t="shared" ref="K7:W7" si="1">K8+K182+K183+K184+K188</f>
        <v>14920.843951999999</v>
      </c>
      <c r="L7" s="52">
        <f t="shared" si="1"/>
        <v>12356.973851999999</v>
      </c>
      <c r="M7" s="52">
        <f t="shared" si="1"/>
        <v>0</v>
      </c>
      <c r="N7" s="52">
        <f t="shared" si="1"/>
        <v>180</v>
      </c>
      <c r="O7" s="52">
        <f t="shared" si="1"/>
        <v>2383.8701000000001</v>
      </c>
      <c r="P7" s="52">
        <f t="shared" si="1"/>
        <v>11877.15</v>
      </c>
      <c r="Q7" s="52">
        <f t="shared" si="1"/>
        <v>0</v>
      </c>
      <c r="R7" s="52">
        <f t="shared" si="1"/>
        <v>0</v>
      </c>
      <c r="S7" s="52">
        <f t="shared" si="1"/>
        <v>0</v>
      </c>
      <c r="T7" s="52">
        <f t="shared" si="1"/>
        <v>4368</v>
      </c>
      <c r="U7" s="52">
        <f t="shared" si="1"/>
        <v>0</v>
      </c>
      <c r="V7" s="52">
        <f t="shared" si="1"/>
        <v>0</v>
      </c>
      <c r="W7" s="52">
        <f t="shared" si="1"/>
        <v>7175</v>
      </c>
      <c r="X7" s="52"/>
      <c r="Y7" s="52"/>
      <c r="Z7" s="52"/>
      <c r="AA7" s="52"/>
      <c r="AB7" s="52"/>
      <c r="AC7" s="52"/>
      <c r="AD7" s="52"/>
      <c r="AE7" s="52"/>
      <c r="AF7" s="52"/>
      <c r="AG7" s="51"/>
      <c r="AH7" s="51"/>
      <c r="AI7" s="52"/>
      <c r="AJ7" s="53"/>
      <c r="AK7" s="52"/>
      <c r="AL7" s="52"/>
      <c r="AM7" s="52" t="s">
        <v>131</v>
      </c>
      <c r="AN7" s="52"/>
      <c r="AO7" s="52"/>
    </row>
    <row r="8" spans="1:41" s="54" customFormat="1" ht="48" customHeight="1">
      <c r="A8" s="50" t="s">
        <v>19</v>
      </c>
      <c r="B8" s="51"/>
      <c r="C8" s="51"/>
      <c r="D8" s="52"/>
      <c r="E8" s="52"/>
      <c r="F8" s="52"/>
      <c r="G8" s="52"/>
      <c r="H8" s="52"/>
      <c r="I8" s="52"/>
      <c r="J8" s="52">
        <f>SUM(J9:J181)</f>
        <v>30959.860488999999</v>
      </c>
      <c r="K8" s="52">
        <f t="shared" ref="K8:W8" si="2">SUM(K9:K181)</f>
        <v>11761.310489</v>
      </c>
      <c r="L8" s="52">
        <f t="shared" si="2"/>
        <v>9197.4403889999994</v>
      </c>
      <c r="M8" s="52">
        <f t="shared" si="2"/>
        <v>0</v>
      </c>
      <c r="N8" s="52">
        <f t="shared" si="2"/>
        <v>180</v>
      </c>
      <c r="O8" s="52">
        <f t="shared" si="2"/>
        <v>2383.8701000000001</v>
      </c>
      <c r="P8" s="52">
        <f t="shared" si="2"/>
        <v>7655.55</v>
      </c>
      <c r="Q8" s="52">
        <f t="shared" si="2"/>
        <v>0</v>
      </c>
      <c r="R8" s="52">
        <f t="shared" si="2"/>
        <v>0</v>
      </c>
      <c r="S8" s="52">
        <f t="shared" si="2"/>
        <v>0</v>
      </c>
      <c r="T8" s="52">
        <f t="shared" si="2"/>
        <v>4368</v>
      </c>
      <c r="U8" s="52">
        <f t="shared" si="2"/>
        <v>0</v>
      </c>
      <c r="V8" s="52">
        <f t="shared" si="2"/>
        <v>0</v>
      </c>
      <c r="W8" s="52">
        <f t="shared" si="2"/>
        <v>7175</v>
      </c>
      <c r="X8" s="52"/>
      <c r="Y8" s="52"/>
      <c r="Z8" s="52"/>
      <c r="AA8" s="52"/>
      <c r="AB8" s="52"/>
      <c r="AC8" s="52"/>
      <c r="AD8" s="52"/>
      <c r="AE8" s="52"/>
      <c r="AF8" s="52"/>
      <c r="AG8" s="51"/>
      <c r="AH8" s="51"/>
      <c r="AI8" s="52"/>
      <c r="AJ8" s="53"/>
      <c r="AK8" s="52"/>
      <c r="AL8" s="52"/>
      <c r="AM8" s="52"/>
      <c r="AN8" s="52"/>
      <c r="AO8" s="52"/>
    </row>
    <row r="9" spans="1:41" s="44" customFormat="1" ht="150.9" customHeight="1">
      <c r="A9" s="55" t="s">
        <v>132</v>
      </c>
      <c r="B9" s="56" t="s">
        <v>133</v>
      </c>
      <c r="C9" s="56" t="s">
        <v>134</v>
      </c>
      <c r="D9" s="57" t="s">
        <v>135</v>
      </c>
      <c r="E9" s="57" t="s">
        <v>136</v>
      </c>
      <c r="F9" s="57" t="s">
        <v>130</v>
      </c>
      <c r="G9" s="58" t="s">
        <v>137</v>
      </c>
      <c r="H9" s="58" t="s">
        <v>138</v>
      </c>
      <c r="I9" s="59"/>
      <c r="J9" s="49">
        <v>500</v>
      </c>
      <c r="K9" s="57"/>
      <c r="L9" s="57"/>
      <c r="M9" s="57"/>
      <c r="N9" s="57"/>
      <c r="O9" s="57"/>
      <c r="P9" s="57"/>
      <c r="Q9" s="57"/>
      <c r="R9" s="57"/>
      <c r="S9" s="57"/>
      <c r="T9" s="49">
        <v>400</v>
      </c>
      <c r="U9" s="57"/>
      <c r="V9" s="57"/>
      <c r="W9" s="58">
        <v>100</v>
      </c>
      <c r="X9" s="58" t="s">
        <v>127</v>
      </c>
      <c r="Y9" s="58" t="s">
        <v>109</v>
      </c>
      <c r="Z9" s="58" t="s">
        <v>128</v>
      </c>
      <c r="AA9" s="58" t="s">
        <v>128</v>
      </c>
      <c r="AB9" s="58" t="s">
        <v>109</v>
      </c>
      <c r="AC9" s="58" t="s">
        <v>109</v>
      </c>
      <c r="AD9" s="58">
        <v>10</v>
      </c>
      <c r="AE9" s="58">
        <v>10</v>
      </c>
      <c r="AF9" s="58">
        <v>38</v>
      </c>
      <c r="AG9" s="56" t="s">
        <v>139</v>
      </c>
      <c r="AH9" s="56" t="s">
        <v>140</v>
      </c>
      <c r="AI9" s="58"/>
      <c r="AJ9" s="60"/>
      <c r="AK9" s="58"/>
      <c r="AL9" s="58"/>
      <c r="AM9" s="58"/>
      <c r="AN9" s="58"/>
      <c r="AO9" s="58"/>
    </row>
    <row r="10" spans="1:41" s="44" customFormat="1" ht="177.9" customHeight="1">
      <c r="A10" s="55" t="s">
        <v>141</v>
      </c>
      <c r="B10" s="61" t="s">
        <v>142</v>
      </c>
      <c r="C10" s="61" t="s">
        <v>143</v>
      </c>
      <c r="D10" s="57" t="s">
        <v>144</v>
      </c>
      <c r="E10" s="57" t="s">
        <v>145</v>
      </c>
      <c r="F10" s="57" t="s">
        <v>130</v>
      </c>
      <c r="G10" s="58" t="s">
        <v>137</v>
      </c>
      <c r="H10" s="58" t="s">
        <v>146</v>
      </c>
      <c r="I10" s="59"/>
      <c r="J10" s="49">
        <v>320</v>
      </c>
      <c r="K10" s="57"/>
      <c r="L10" s="57"/>
      <c r="M10" s="57"/>
      <c r="N10" s="57"/>
      <c r="O10" s="57"/>
      <c r="P10" s="57"/>
      <c r="Q10" s="57"/>
      <c r="R10" s="57"/>
      <c r="S10" s="57"/>
      <c r="T10" s="49">
        <v>260</v>
      </c>
      <c r="U10" s="57"/>
      <c r="V10" s="57"/>
      <c r="W10" s="58">
        <v>60</v>
      </c>
      <c r="X10" s="58" t="s">
        <v>127</v>
      </c>
      <c r="Y10" s="58" t="s">
        <v>109</v>
      </c>
      <c r="Z10" s="58" t="s">
        <v>128</v>
      </c>
      <c r="AA10" s="58" t="s">
        <v>128</v>
      </c>
      <c r="AB10" s="58" t="s">
        <v>109</v>
      </c>
      <c r="AC10" s="58" t="s">
        <v>109</v>
      </c>
      <c r="AD10" s="58">
        <v>14</v>
      </c>
      <c r="AE10" s="58">
        <v>46</v>
      </c>
      <c r="AF10" s="58">
        <v>46</v>
      </c>
      <c r="AG10" s="56" t="s">
        <v>139</v>
      </c>
      <c r="AH10" s="56" t="s">
        <v>147</v>
      </c>
      <c r="AI10" s="58"/>
      <c r="AJ10" s="60"/>
      <c r="AK10" s="58"/>
      <c r="AL10" s="58"/>
      <c r="AM10" s="58"/>
      <c r="AN10" s="58"/>
      <c r="AO10" s="58"/>
    </row>
    <row r="11" spans="1:41" s="44" customFormat="1" ht="126" customHeight="1">
      <c r="A11" s="55" t="s">
        <v>148</v>
      </c>
      <c r="B11" s="55" t="s">
        <v>149</v>
      </c>
      <c r="C11" s="56" t="s">
        <v>150</v>
      </c>
      <c r="D11" s="58" t="s">
        <v>151</v>
      </c>
      <c r="E11" s="58" t="s">
        <v>152</v>
      </c>
      <c r="F11" s="58" t="s">
        <v>130</v>
      </c>
      <c r="G11" s="58" t="s">
        <v>153</v>
      </c>
      <c r="H11" s="58" t="s">
        <v>154</v>
      </c>
      <c r="I11" s="58"/>
      <c r="J11" s="58">
        <f>K11+P11+Q11+R11+S11+T11+U11+V11+W11</f>
        <v>3000</v>
      </c>
      <c r="K11" s="58">
        <v>1500</v>
      </c>
      <c r="L11" s="58">
        <v>1500</v>
      </c>
      <c r="M11" s="58">
        <v>0</v>
      </c>
      <c r="N11" s="58">
        <v>0</v>
      </c>
      <c r="O11" s="58"/>
      <c r="P11" s="58">
        <v>1000</v>
      </c>
      <c r="Q11" s="58"/>
      <c r="R11" s="58"/>
      <c r="S11" s="58"/>
      <c r="T11" s="58">
        <v>500</v>
      </c>
      <c r="U11" s="58"/>
      <c r="V11" s="58"/>
      <c r="W11" s="58"/>
      <c r="X11" s="58" t="s">
        <v>127</v>
      </c>
      <c r="Y11" s="58" t="s">
        <v>109</v>
      </c>
      <c r="Z11" s="58" t="s">
        <v>128</v>
      </c>
      <c r="AA11" s="58" t="s">
        <v>128</v>
      </c>
      <c r="AB11" s="58" t="s">
        <v>128</v>
      </c>
      <c r="AC11" s="58" t="s">
        <v>109</v>
      </c>
      <c r="AD11" s="58">
        <v>200</v>
      </c>
      <c r="AE11" s="58">
        <v>800</v>
      </c>
      <c r="AF11" s="58">
        <v>800</v>
      </c>
      <c r="AG11" s="56" t="s">
        <v>155</v>
      </c>
      <c r="AH11" s="56" t="s">
        <v>156</v>
      </c>
      <c r="AI11" s="58"/>
    </row>
    <row r="12" spans="1:41" s="62" customFormat="1" ht="140.1" customHeight="1">
      <c r="A12" s="55" t="s">
        <v>157</v>
      </c>
      <c r="B12" s="56" t="s">
        <v>158</v>
      </c>
      <c r="C12" s="56" t="s">
        <v>159</v>
      </c>
      <c r="D12" s="58" t="s">
        <v>160</v>
      </c>
      <c r="E12" s="58" t="s">
        <v>161</v>
      </c>
      <c r="F12" s="58" t="s">
        <v>130</v>
      </c>
      <c r="G12" s="58" t="s">
        <v>162</v>
      </c>
      <c r="H12" s="58" t="s">
        <v>163</v>
      </c>
      <c r="I12" s="58"/>
      <c r="J12" s="58">
        <v>2884</v>
      </c>
      <c r="K12" s="58">
        <v>500</v>
      </c>
      <c r="L12" s="58">
        <v>500</v>
      </c>
      <c r="M12" s="58"/>
      <c r="N12" s="58"/>
      <c r="O12" s="58"/>
      <c r="P12" s="58">
        <v>2144</v>
      </c>
      <c r="Q12" s="58"/>
      <c r="R12" s="58"/>
      <c r="S12" s="58"/>
      <c r="T12" s="58">
        <v>240</v>
      </c>
      <c r="U12" s="58"/>
      <c r="V12" s="58"/>
      <c r="W12" s="58"/>
      <c r="X12" s="58" t="s">
        <v>164</v>
      </c>
      <c r="Y12" s="58" t="s">
        <v>109</v>
      </c>
      <c r="Z12" s="58" t="s">
        <v>128</v>
      </c>
      <c r="AA12" s="58" t="s">
        <v>128</v>
      </c>
      <c r="AB12" s="58" t="s">
        <v>128</v>
      </c>
      <c r="AC12" s="58" t="s">
        <v>109</v>
      </c>
      <c r="AD12" s="58">
        <v>400</v>
      </c>
      <c r="AE12" s="58">
        <v>1000</v>
      </c>
      <c r="AF12" s="58">
        <v>3000</v>
      </c>
      <c r="AG12" s="56" t="s">
        <v>165</v>
      </c>
      <c r="AH12" s="56" t="s">
        <v>166</v>
      </c>
      <c r="AI12" s="58" t="s">
        <v>167</v>
      </c>
      <c r="AJ12" s="60" t="s">
        <v>109</v>
      </c>
      <c r="AK12" s="58" t="s">
        <v>168</v>
      </c>
    </row>
    <row r="13" spans="1:41" s="44" customFormat="1" ht="147" customHeight="1">
      <c r="A13" s="55" t="s">
        <v>169</v>
      </c>
      <c r="B13" s="56" t="s">
        <v>170</v>
      </c>
      <c r="C13" s="61" t="s">
        <v>171</v>
      </c>
      <c r="D13" s="57" t="s">
        <v>135</v>
      </c>
      <c r="E13" s="57" t="s">
        <v>136</v>
      </c>
      <c r="F13" s="57" t="s">
        <v>130</v>
      </c>
      <c r="G13" s="58" t="s">
        <v>137</v>
      </c>
      <c r="H13" s="58" t="s">
        <v>172</v>
      </c>
      <c r="I13" s="59"/>
      <c r="J13" s="58">
        <v>315</v>
      </c>
      <c r="K13" s="57"/>
      <c r="L13" s="57"/>
      <c r="M13" s="57"/>
      <c r="N13" s="57"/>
      <c r="O13" s="57"/>
      <c r="P13" s="57"/>
      <c r="Q13" s="57"/>
      <c r="R13" s="57"/>
      <c r="S13" s="57"/>
      <c r="T13" s="58">
        <v>260</v>
      </c>
      <c r="U13" s="57"/>
      <c r="V13" s="57"/>
      <c r="W13" s="58">
        <v>55</v>
      </c>
      <c r="X13" s="58" t="s">
        <v>127</v>
      </c>
      <c r="Y13" s="58" t="s">
        <v>109</v>
      </c>
      <c r="Z13" s="58" t="s">
        <v>128</v>
      </c>
      <c r="AA13" s="58" t="s">
        <v>128</v>
      </c>
      <c r="AB13" s="58" t="s">
        <v>109</v>
      </c>
      <c r="AC13" s="58" t="s">
        <v>109</v>
      </c>
      <c r="AD13" s="58">
        <v>5</v>
      </c>
      <c r="AE13" s="58">
        <v>10</v>
      </c>
      <c r="AF13" s="58">
        <v>20</v>
      </c>
      <c r="AG13" s="56" t="s">
        <v>139</v>
      </c>
      <c r="AH13" s="56" t="s">
        <v>173</v>
      </c>
      <c r="AI13" s="58"/>
      <c r="AJ13" s="60"/>
      <c r="AK13" s="58"/>
      <c r="AL13" s="58"/>
      <c r="AM13" s="58"/>
      <c r="AN13" s="58"/>
      <c r="AO13" s="58"/>
    </row>
    <row r="14" spans="1:41" s="44" customFormat="1" ht="129.9" customHeight="1">
      <c r="A14" s="55" t="s">
        <v>174</v>
      </c>
      <c r="B14" s="61" t="s">
        <v>175</v>
      </c>
      <c r="C14" s="61" t="s">
        <v>176</v>
      </c>
      <c r="D14" s="57" t="s">
        <v>177</v>
      </c>
      <c r="E14" s="57" t="s">
        <v>178</v>
      </c>
      <c r="F14" s="57" t="s">
        <v>130</v>
      </c>
      <c r="G14" s="58" t="s">
        <v>137</v>
      </c>
      <c r="H14" s="58" t="s">
        <v>179</v>
      </c>
      <c r="I14" s="59"/>
      <c r="J14" s="49">
        <v>300</v>
      </c>
      <c r="K14" s="57"/>
      <c r="L14" s="57"/>
      <c r="M14" s="57"/>
      <c r="N14" s="57"/>
      <c r="O14" s="57"/>
      <c r="P14" s="57"/>
      <c r="Q14" s="57"/>
      <c r="R14" s="57"/>
      <c r="S14" s="57"/>
      <c r="T14" s="49">
        <v>48</v>
      </c>
      <c r="U14" s="57"/>
      <c r="V14" s="57"/>
      <c r="W14" s="58">
        <v>252</v>
      </c>
      <c r="X14" s="58" t="s">
        <v>127</v>
      </c>
      <c r="Y14" s="58" t="s">
        <v>109</v>
      </c>
      <c r="Z14" s="58" t="s">
        <v>128</v>
      </c>
      <c r="AA14" s="58" t="s">
        <v>128</v>
      </c>
      <c r="AB14" s="58" t="s">
        <v>109</v>
      </c>
      <c r="AC14" s="58" t="s">
        <v>109</v>
      </c>
      <c r="AD14" s="58">
        <v>13</v>
      </c>
      <c r="AE14" s="58">
        <v>57</v>
      </c>
      <c r="AF14" s="58">
        <v>57</v>
      </c>
      <c r="AG14" s="56" t="s">
        <v>180</v>
      </c>
      <c r="AH14" s="56" t="s">
        <v>181</v>
      </c>
      <c r="AI14" s="58"/>
      <c r="AJ14" s="60"/>
      <c r="AK14" s="58"/>
      <c r="AL14" s="58"/>
      <c r="AM14" s="58"/>
      <c r="AN14" s="58"/>
      <c r="AO14" s="58"/>
    </row>
    <row r="15" spans="1:41" s="44" customFormat="1" ht="124.5" customHeight="1">
      <c r="A15" s="55" t="s">
        <v>182</v>
      </c>
      <c r="B15" s="61" t="s">
        <v>183</v>
      </c>
      <c r="C15" s="56" t="s">
        <v>184</v>
      </c>
      <c r="D15" s="57" t="s">
        <v>185</v>
      </c>
      <c r="E15" s="57" t="s">
        <v>186</v>
      </c>
      <c r="F15" s="57" t="s">
        <v>130</v>
      </c>
      <c r="G15" s="58" t="s">
        <v>137</v>
      </c>
      <c r="H15" s="58" t="s">
        <v>179</v>
      </c>
      <c r="I15" s="59"/>
      <c r="J15" s="49">
        <v>310</v>
      </c>
      <c r="K15" s="57"/>
      <c r="L15" s="57"/>
      <c r="M15" s="57"/>
      <c r="N15" s="57"/>
      <c r="O15" s="57"/>
      <c r="P15" s="57"/>
      <c r="Q15" s="57"/>
      <c r="R15" s="57"/>
      <c r="S15" s="57"/>
      <c r="T15" s="49">
        <v>30</v>
      </c>
      <c r="U15" s="57"/>
      <c r="V15" s="57"/>
      <c r="W15" s="58">
        <v>280</v>
      </c>
      <c r="X15" s="58" t="s">
        <v>127</v>
      </c>
      <c r="Y15" s="58" t="s">
        <v>109</v>
      </c>
      <c r="Z15" s="58" t="s">
        <v>128</v>
      </c>
      <c r="AA15" s="58" t="s">
        <v>128</v>
      </c>
      <c r="AB15" s="58" t="s">
        <v>109</v>
      </c>
      <c r="AC15" s="58" t="s">
        <v>109</v>
      </c>
      <c r="AD15" s="58">
        <v>25</v>
      </c>
      <c r="AE15" s="58">
        <v>89</v>
      </c>
      <c r="AF15" s="58">
        <v>89</v>
      </c>
      <c r="AG15" s="56" t="s">
        <v>180</v>
      </c>
      <c r="AH15" s="56" t="s">
        <v>187</v>
      </c>
      <c r="AI15" s="58"/>
      <c r="AJ15" s="60"/>
      <c r="AK15" s="58"/>
      <c r="AL15" s="58"/>
      <c r="AM15" s="58"/>
      <c r="AN15" s="58"/>
      <c r="AO15" s="58"/>
    </row>
    <row r="16" spans="1:41" s="44" customFormat="1" ht="189.75" customHeight="1">
      <c r="A16" s="55" t="s">
        <v>188</v>
      </c>
      <c r="B16" s="61" t="s">
        <v>189</v>
      </c>
      <c r="C16" s="61" t="s">
        <v>190</v>
      </c>
      <c r="D16" s="57" t="s">
        <v>135</v>
      </c>
      <c r="E16" s="57" t="s">
        <v>161</v>
      </c>
      <c r="F16" s="57" t="s">
        <v>130</v>
      </c>
      <c r="G16" s="58" t="s">
        <v>137</v>
      </c>
      <c r="H16" s="58" t="s">
        <v>191</v>
      </c>
      <c r="I16" s="59"/>
      <c r="J16" s="58">
        <v>60</v>
      </c>
      <c r="K16" s="57"/>
      <c r="L16" s="57"/>
      <c r="M16" s="57"/>
      <c r="N16" s="57"/>
      <c r="O16" s="57"/>
      <c r="P16" s="57"/>
      <c r="Q16" s="57"/>
      <c r="R16" s="57"/>
      <c r="S16" s="57"/>
      <c r="T16" s="58">
        <v>30</v>
      </c>
      <c r="U16" s="57"/>
      <c r="V16" s="57"/>
      <c r="W16" s="58">
        <v>30</v>
      </c>
      <c r="X16" s="58" t="s">
        <v>127</v>
      </c>
      <c r="Y16" s="58" t="s">
        <v>109</v>
      </c>
      <c r="Z16" s="58" t="s">
        <v>128</v>
      </c>
      <c r="AA16" s="58" t="s">
        <v>128</v>
      </c>
      <c r="AB16" s="58" t="s">
        <v>109</v>
      </c>
      <c r="AC16" s="58" t="s">
        <v>109</v>
      </c>
      <c r="AD16" s="58">
        <v>30</v>
      </c>
      <c r="AE16" s="58">
        <v>93</v>
      </c>
      <c r="AF16" s="58">
        <v>93</v>
      </c>
      <c r="AG16" s="56" t="s">
        <v>139</v>
      </c>
      <c r="AH16" s="56" t="s">
        <v>192</v>
      </c>
      <c r="AI16" s="58"/>
      <c r="AJ16" s="60"/>
      <c r="AK16" s="58"/>
      <c r="AL16" s="58"/>
      <c r="AM16" s="58"/>
      <c r="AN16" s="58"/>
      <c r="AO16" s="58"/>
    </row>
    <row r="17" spans="1:41" s="44" customFormat="1" ht="174" customHeight="1">
      <c r="A17" s="55" t="s">
        <v>193</v>
      </c>
      <c r="B17" s="56" t="s">
        <v>194</v>
      </c>
      <c r="C17" s="56" t="s">
        <v>195</v>
      </c>
      <c r="D17" s="57" t="s">
        <v>196</v>
      </c>
      <c r="E17" s="57" t="s">
        <v>197</v>
      </c>
      <c r="F17" s="57" t="s">
        <v>130</v>
      </c>
      <c r="G17" s="58" t="s">
        <v>137</v>
      </c>
      <c r="H17" s="58" t="s">
        <v>198</v>
      </c>
      <c r="I17" s="59"/>
      <c r="J17" s="58">
        <v>4100</v>
      </c>
      <c r="K17" s="57"/>
      <c r="L17" s="57"/>
      <c r="M17" s="57"/>
      <c r="N17" s="57"/>
      <c r="O17" s="57"/>
      <c r="P17" s="57"/>
      <c r="Q17" s="57"/>
      <c r="R17" s="57"/>
      <c r="S17" s="57"/>
      <c r="T17" s="58">
        <v>1000</v>
      </c>
      <c r="U17" s="57"/>
      <c r="V17" s="57"/>
      <c r="W17" s="58">
        <v>3100</v>
      </c>
      <c r="X17" s="58" t="s">
        <v>127</v>
      </c>
      <c r="Y17" s="58" t="s">
        <v>109</v>
      </c>
      <c r="Z17" s="58" t="s">
        <v>128</v>
      </c>
      <c r="AA17" s="58" t="s">
        <v>128</v>
      </c>
      <c r="AB17" s="58" t="s">
        <v>109</v>
      </c>
      <c r="AC17" s="58" t="s">
        <v>128</v>
      </c>
      <c r="AD17" s="58">
        <v>396</v>
      </c>
      <c r="AE17" s="58">
        <v>1435</v>
      </c>
      <c r="AF17" s="58">
        <v>1435</v>
      </c>
      <c r="AG17" s="56" t="s">
        <v>139</v>
      </c>
      <c r="AH17" s="56" t="s">
        <v>199</v>
      </c>
      <c r="AI17" s="58"/>
      <c r="AJ17" s="60"/>
      <c r="AK17" s="58"/>
      <c r="AL17" s="58"/>
      <c r="AM17" s="58"/>
      <c r="AN17" s="58"/>
      <c r="AO17" s="58"/>
    </row>
    <row r="18" spans="1:41" s="44" customFormat="1" ht="144" customHeight="1">
      <c r="A18" s="55" t="s">
        <v>200</v>
      </c>
      <c r="B18" s="56" t="s">
        <v>201</v>
      </c>
      <c r="C18" s="56" t="s">
        <v>202</v>
      </c>
      <c r="D18" s="57" t="s">
        <v>203</v>
      </c>
      <c r="E18" s="57" t="s">
        <v>204</v>
      </c>
      <c r="F18" s="57" t="s">
        <v>130</v>
      </c>
      <c r="G18" s="58" t="s">
        <v>137</v>
      </c>
      <c r="H18" s="58" t="s">
        <v>205</v>
      </c>
      <c r="I18" s="59"/>
      <c r="J18" s="49">
        <v>461</v>
      </c>
      <c r="K18" s="57"/>
      <c r="L18" s="57"/>
      <c r="M18" s="57"/>
      <c r="N18" s="57"/>
      <c r="O18" s="57"/>
      <c r="P18" s="57"/>
      <c r="Q18" s="57"/>
      <c r="R18" s="57"/>
      <c r="S18" s="57"/>
      <c r="T18" s="49">
        <v>400</v>
      </c>
      <c r="U18" s="57"/>
      <c r="V18" s="57"/>
      <c r="W18" s="58">
        <v>61</v>
      </c>
      <c r="X18" s="58" t="s">
        <v>127</v>
      </c>
      <c r="Y18" s="58" t="s">
        <v>109</v>
      </c>
      <c r="Z18" s="58" t="s">
        <v>128</v>
      </c>
      <c r="AA18" s="58" t="s">
        <v>128</v>
      </c>
      <c r="AB18" s="58" t="s">
        <v>109</v>
      </c>
      <c r="AC18" s="58" t="s">
        <v>128</v>
      </c>
      <c r="AD18" s="58">
        <v>11</v>
      </c>
      <c r="AE18" s="58">
        <v>35</v>
      </c>
      <c r="AF18" s="58">
        <v>35</v>
      </c>
      <c r="AG18" s="56" t="s">
        <v>139</v>
      </c>
      <c r="AH18" s="56" t="s">
        <v>206</v>
      </c>
      <c r="AI18" s="58"/>
      <c r="AJ18" s="60"/>
      <c r="AK18" s="58"/>
      <c r="AL18" s="58"/>
      <c r="AM18" s="58"/>
      <c r="AN18" s="58"/>
      <c r="AO18" s="58"/>
    </row>
    <row r="19" spans="1:41" s="44" customFormat="1" ht="150" customHeight="1">
      <c r="A19" s="55" t="s">
        <v>207</v>
      </c>
      <c r="B19" s="63" t="s">
        <v>208</v>
      </c>
      <c r="C19" s="56" t="s">
        <v>209</v>
      </c>
      <c r="D19" s="57" t="s">
        <v>203</v>
      </c>
      <c r="E19" s="57" t="s">
        <v>210</v>
      </c>
      <c r="F19" s="57" t="s">
        <v>130</v>
      </c>
      <c r="G19" s="58" t="s">
        <v>137</v>
      </c>
      <c r="H19" s="58" t="s">
        <v>198</v>
      </c>
      <c r="I19" s="59"/>
      <c r="J19" s="58">
        <v>3000</v>
      </c>
      <c r="K19" s="57"/>
      <c r="L19" s="57"/>
      <c r="M19" s="57"/>
      <c r="N19" s="57"/>
      <c r="O19" s="57"/>
      <c r="P19" s="57"/>
      <c r="Q19" s="57"/>
      <c r="R19" s="57"/>
      <c r="S19" s="57"/>
      <c r="T19" s="58">
        <v>800</v>
      </c>
      <c r="U19" s="57"/>
      <c r="V19" s="57"/>
      <c r="W19" s="58">
        <v>2200</v>
      </c>
      <c r="X19" s="58" t="s">
        <v>127</v>
      </c>
      <c r="Y19" s="58" t="s">
        <v>109</v>
      </c>
      <c r="Z19" s="58" t="s">
        <v>128</v>
      </c>
      <c r="AA19" s="58" t="s">
        <v>128</v>
      </c>
      <c r="AB19" s="58" t="s">
        <v>109</v>
      </c>
      <c r="AC19" s="58" t="s">
        <v>128</v>
      </c>
      <c r="AD19" s="58">
        <v>396</v>
      </c>
      <c r="AE19" s="58">
        <v>1348</v>
      </c>
      <c r="AF19" s="58">
        <v>1348</v>
      </c>
      <c r="AG19" s="56" t="s">
        <v>139</v>
      </c>
      <c r="AH19" s="56" t="s">
        <v>211</v>
      </c>
      <c r="AI19" s="58"/>
      <c r="AJ19" s="60"/>
      <c r="AK19" s="58"/>
      <c r="AL19" s="58"/>
      <c r="AM19" s="58"/>
      <c r="AN19" s="58"/>
      <c r="AO19" s="58"/>
    </row>
    <row r="20" spans="1:41" s="44" customFormat="1" ht="117.9" customHeight="1">
      <c r="A20" s="55" t="s">
        <v>212</v>
      </c>
      <c r="B20" s="63" t="s">
        <v>213</v>
      </c>
      <c r="C20" s="63" t="s">
        <v>214</v>
      </c>
      <c r="D20" s="57" t="s">
        <v>215</v>
      </c>
      <c r="E20" s="57" t="s">
        <v>216</v>
      </c>
      <c r="F20" s="57" t="s">
        <v>130</v>
      </c>
      <c r="G20" s="58" t="s">
        <v>137</v>
      </c>
      <c r="H20" s="58" t="s">
        <v>217</v>
      </c>
      <c r="I20" s="59"/>
      <c r="J20" s="64">
        <v>220</v>
      </c>
      <c r="K20" s="57"/>
      <c r="L20" s="57"/>
      <c r="M20" s="57"/>
      <c r="N20" s="57"/>
      <c r="O20" s="57"/>
      <c r="P20" s="57"/>
      <c r="Q20" s="57"/>
      <c r="R20" s="57"/>
      <c r="S20" s="57"/>
      <c r="T20" s="58">
        <v>200</v>
      </c>
      <c r="U20" s="57"/>
      <c r="V20" s="57"/>
      <c r="W20" s="58">
        <v>20</v>
      </c>
      <c r="X20" s="58" t="s">
        <v>127</v>
      </c>
      <c r="Y20" s="58" t="s">
        <v>109</v>
      </c>
      <c r="Z20" s="58" t="s">
        <v>128</v>
      </c>
      <c r="AA20" s="58" t="s">
        <v>128</v>
      </c>
      <c r="AB20" s="58" t="s">
        <v>109</v>
      </c>
      <c r="AC20" s="58" t="s">
        <v>128</v>
      </c>
      <c r="AD20" s="58">
        <v>178</v>
      </c>
      <c r="AE20" s="58">
        <v>533</v>
      </c>
      <c r="AF20" s="58">
        <v>533</v>
      </c>
      <c r="AG20" s="56" t="s">
        <v>139</v>
      </c>
      <c r="AH20" s="56" t="s">
        <v>218</v>
      </c>
      <c r="AI20" s="58"/>
      <c r="AJ20" s="60"/>
      <c r="AK20" s="58"/>
      <c r="AL20" s="58"/>
      <c r="AM20" s="58"/>
      <c r="AN20" s="58"/>
      <c r="AO20" s="58"/>
    </row>
    <row r="21" spans="1:41" s="44" customFormat="1" ht="138.9" customHeight="1">
      <c r="A21" s="55" t="s">
        <v>219</v>
      </c>
      <c r="B21" s="56" t="s">
        <v>220</v>
      </c>
      <c r="C21" s="56" t="s">
        <v>221</v>
      </c>
      <c r="D21" s="57" t="s">
        <v>177</v>
      </c>
      <c r="E21" s="57" t="s">
        <v>222</v>
      </c>
      <c r="F21" s="57" t="s">
        <v>130</v>
      </c>
      <c r="G21" s="58" t="s">
        <v>137</v>
      </c>
      <c r="H21" s="58" t="s">
        <v>223</v>
      </c>
      <c r="I21" s="59"/>
      <c r="J21" s="58">
        <v>300</v>
      </c>
      <c r="K21" s="57"/>
      <c r="L21" s="57"/>
      <c r="M21" s="57"/>
      <c r="N21" s="57"/>
      <c r="O21" s="57"/>
      <c r="P21" s="57"/>
      <c r="Q21" s="57"/>
      <c r="R21" s="57"/>
      <c r="S21" s="57"/>
      <c r="T21" s="58">
        <v>30</v>
      </c>
      <c r="U21" s="57"/>
      <c r="V21" s="57"/>
      <c r="W21" s="58">
        <v>270</v>
      </c>
      <c r="X21" s="58" t="s">
        <v>127</v>
      </c>
      <c r="Y21" s="58" t="s">
        <v>109</v>
      </c>
      <c r="Z21" s="58" t="s">
        <v>128</v>
      </c>
      <c r="AA21" s="58" t="s">
        <v>128</v>
      </c>
      <c r="AB21" s="58" t="s">
        <v>109</v>
      </c>
      <c r="AC21" s="58" t="s">
        <v>128</v>
      </c>
      <c r="AD21" s="58">
        <v>32</v>
      </c>
      <c r="AE21" s="58">
        <v>128</v>
      </c>
      <c r="AF21" s="58">
        <v>128</v>
      </c>
      <c r="AG21" s="56" t="s">
        <v>139</v>
      </c>
      <c r="AH21" s="56" t="s">
        <v>224</v>
      </c>
      <c r="AI21" s="58"/>
      <c r="AJ21" s="60"/>
      <c r="AK21" s="58"/>
      <c r="AL21" s="58"/>
      <c r="AM21" s="58"/>
      <c r="AN21" s="58"/>
      <c r="AO21" s="58"/>
    </row>
    <row r="22" spans="1:41" s="44" customFormat="1" ht="155.1" customHeight="1">
      <c r="A22" s="55" t="s">
        <v>225</v>
      </c>
      <c r="B22" s="56" t="s">
        <v>226</v>
      </c>
      <c r="C22" s="56" t="s">
        <v>227</v>
      </c>
      <c r="D22" s="57" t="s">
        <v>185</v>
      </c>
      <c r="E22" s="57" t="s">
        <v>228</v>
      </c>
      <c r="F22" s="57" t="s">
        <v>130</v>
      </c>
      <c r="G22" s="58" t="s">
        <v>137</v>
      </c>
      <c r="H22" s="58" t="s">
        <v>229</v>
      </c>
      <c r="I22" s="59"/>
      <c r="J22" s="58">
        <v>397</v>
      </c>
      <c r="K22" s="57"/>
      <c r="L22" s="57"/>
      <c r="M22" s="57"/>
      <c r="N22" s="57"/>
      <c r="O22" s="57"/>
      <c r="P22" s="57"/>
      <c r="Q22" s="57"/>
      <c r="R22" s="57"/>
      <c r="S22" s="57"/>
      <c r="T22" s="58">
        <v>30</v>
      </c>
      <c r="U22" s="57"/>
      <c r="V22" s="57"/>
      <c r="W22" s="58">
        <v>367</v>
      </c>
      <c r="X22" s="58" t="s">
        <v>127</v>
      </c>
      <c r="Y22" s="58" t="s">
        <v>109</v>
      </c>
      <c r="Z22" s="58" t="s">
        <v>128</v>
      </c>
      <c r="AA22" s="58" t="s">
        <v>128</v>
      </c>
      <c r="AB22" s="58" t="s">
        <v>109</v>
      </c>
      <c r="AC22" s="58" t="s">
        <v>128</v>
      </c>
      <c r="AD22" s="58">
        <v>10</v>
      </c>
      <c r="AE22" s="58">
        <v>33</v>
      </c>
      <c r="AF22" s="58">
        <v>33</v>
      </c>
      <c r="AG22" s="56" t="s">
        <v>139</v>
      </c>
      <c r="AH22" s="56" t="s">
        <v>230</v>
      </c>
      <c r="AI22" s="58"/>
      <c r="AJ22" s="60"/>
      <c r="AK22" s="58"/>
      <c r="AL22" s="58"/>
      <c r="AM22" s="58"/>
      <c r="AN22" s="58"/>
      <c r="AO22" s="58"/>
    </row>
    <row r="23" spans="1:41" s="44" customFormat="1" ht="179.1" customHeight="1">
      <c r="A23" s="55" t="s">
        <v>231</v>
      </c>
      <c r="B23" s="63" t="s">
        <v>232</v>
      </c>
      <c r="C23" s="63" t="s">
        <v>233</v>
      </c>
      <c r="D23" s="57" t="s">
        <v>234</v>
      </c>
      <c r="E23" s="57" t="s">
        <v>235</v>
      </c>
      <c r="F23" s="57" t="s">
        <v>130</v>
      </c>
      <c r="G23" s="58" t="s">
        <v>137</v>
      </c>
      <c r="H23" s="58" t="s">
        <v>236</v>
      </c>
      <c r="I23" s="59"/>
      <c r="J23" s="49">
        <v>220</v>
      </c>
      <c r="K23" s="57"/>
      <c r="L23" s="57"/>
      <c r="M23" s="57"/>
      <c r="N23" s="57"/>
      <c r="O23" s="57"/>
      <c r="P23" s="57"/>
      <c r="Q23" s="57"/>
      <c r="R23" s="57"/>
      <c r="S23" s="57"/>
      <c r="T23" s="49">
        <v>90</v>
      </c>
      <c r="U23" s="57"/>
      <c r="V23" s="57"/>
      <c r="W23" s="58">
        <v>130</v>
      </c>
      <c r="X23" s="58" t="s">
        <v>127</v>
      </c>
      <c r="Y23" s="58" t="s">
        <v>109</v>
      </c>
      <c r="Z23" s="58" t="s">
        <v>128</v>
      </c>
      <c r="AA23" s="58" t="s">
        <v>128</v>
      </c>
      <c r="AB23" s="58" t="s">
        <v>109</v>
      </c>
      <c r="AC23" s="58" t="s">
        <v>128</v>
      </c>
      <c r="AD23" s="58">
        <v>20</v>
      </c>
      <c r="AE23" s="58">
        <v>70</v>
      </c>
      <c r="AF23" s="58">
        <v>70</v>
      </c>
      <c r="AG23" s="56" t="s">
        <v>139</v>
      </c>
      <c r="AH23" s="56" t="s">
        <v>237</v>
      </c>
      <c r="AI23" s="58"/>
      <c r="AJ23" s="60"/>
      <c r="AK23" s="58"/>
      <c r="AL23" s="58"/>
      <c r="AM23" s="58"/>
      <c r="AN23" s="58"/>
      <c r="AO23" s="58"/>
    </row>
    <row r="24" spans="1:41" s="44" customFormat="1" ht="210" customHeight="1">
      <c r="A24" s="55" t="s">
        <v>238</v>
      </c>
      <c r="B24" s="61" t="s">
        <v>239</v>
      </c>
      <c r="C24" s="61" t="s">
        <v>240</v>
      </c>
      <c r="D24" s="57" t="s">
        <v>151</v>
      </c>
      <c r="E24" s="57" t="s">
        <v>241</v>
      </c>
      <c r="F24" s="57" t="s">
        <v>130</v>
      </c>
      <c r="G24" s="58" t="s">
        <v>137</v>
      </c>
      <c r="H24" s="58" t="s">
        <v>242</v>
      </c>
      <c r="I24" s="59"/>
      <c r="J24" s="49">
        <v>300</v>
      </c>
      <c r="K24" s="57"/>
      <c r="L24" s="57"/>
      <c r="M24" s="57"/>
      <c r="N24" s="57"/>
      <c r="O24" s="57"/>
      <c r="P24" s="57"/>
      <c r="Q24" s="57"/>
      <c r="R24" s="57"/>
      <c r="S24" s="57"/>
      <c r="T24" s="49">
        <v>50</v>
      </c>
      <c r="U24" s="57"/>
      <c r="V24" s="57"/>
      <c r="W24" s="58">
        <v>250</v>
      </c>
      <c r="X24" s="58" t="s">
        <v>127</v>
      </c>
      <c r="Y24" s="58" t="s">
        <v>109</v>
      </c>
      <c r="Z24" s="58" t="s">
        <v>128</v>
      </c>
      <c r="AA24" s="58" t="s">
        <v>128</v>
      </c>
      <c r="AB24" s="58" t="s">
        <v>109</v>
      </c>
      <c r="AC24" s="58" t="s">
        <v>128</v>
      </c>
      <c r="AD24" s="58">
        <v>30</v>
      </c>
      <c r="AE24" s="58">
        <v>104</v>
      </c>
      <c r="AF24" s="58">
        <v>104</v>
      </c>
      <c r="AG24" s="56" t="s">
        <v>139</v>
      </c>
      <c r="AH24" s="56" t="s">
        <v>243</v>
      </c>
      <c r="AI24" s="58"/>
      <c r="AJ24" s="60"/>
      <c r="AK24" s="58"/>
      <c r="AL24" s="58"/>
      <c r="AM24" s="58"/>
      <c r="AN24" s="58"/>
      <c r="AO24" s="58"/>
    </row>
    <row r="25" spans="1:41" s="44" customFormat="1" ht="126" customHeight="1">
      <c r="A25" s="55" t="s">
        <v>244</v>
      </c>
      <c r="B25" s="56" t="s">
        <v>245</v>
      </c>
      <c r="C25" s="56" t="s">
        <v>246</v>
      </c>
      <c r="D25" s="58" t="s">
        <v>247</v>
      </c>
      <c r="E25" s="58" t="s">
        <v>248</v>
      </c>
      <c r="F25" s="58">
        <v>2020</v>
      </c>
      <c r="G25" s="58" t="s">
        <v>249</v>
      </c>
      <c r="H25" s="58" t="s">
        <v>250</v>
      </c>
      <c r="I25" s="65"/>
      <c r="J25" s="66">
        <f>K25</f>
        <v>123.67475</v>
      </c>
      <c r="K25" s="66">
        <f t="shared" ref="K25:K30" si="3">L25</f>
        <v>123.67475</v>
      </c>
      <c r="L25" s="66">
        <v>123.67475</v>
      </c>
      <c r="M25" s="66"/>
      <c r="N25" s="66"/>
      <c r="O25" s="66"/>
      <c r="P25" s="66"/>
      <c r="Q25" s="66"/>
      <c r="R25" s="66"/>
      <c r="S25" s="66"/>
      <c r="T25" s="66"/>
      <c r="U25" s="66"/>
      <c r="V25" s="66"/>
      <c r="W25" s="66"/>
      <c r="X25" s="58" t="s">
        <v>108</v>
      </c>
      <c r="Y25" s="58" t="s">
        <v>109</v>
      </c>
      <c r="Z25" s="58" t="s">
        <v>109</v>
      </c>
      <c r="AA25" s="58" t="s">
        <v>109</v>
      </c>
      <c r="AB25" s="58" t="s">
        <v>109</v>
      </c>
      <c r="AC25" s="58" t="s">
        <v>128</v>
      </c>
      <c r="AD25" s="58">
        <v>151</v>
      </c>
      <c r="AE25" s="58">
        <v>425</v>
      </c>
      <c r="AF25" s="58">
        <v>425</v>
      </c>
      <c r="AG25" s="56" t="s">
        <v>251</v>
      </c>
      <c r="AH25" s="56" t="s">
        <v>252</v>
      </c>
      <c r="AI25" s="58"/>
      <c r="AJ25" s="60"/>
      <c r="AK25" s="58"/>
      <c r="AL25" s="58"/>
      <c r="AM25" s="58"/>
      <c r="AN25" s="58"/>
      <c r="AO25" s="58"/>
    </row>
    <row r="26" spans="1:41" s="44" customFormat="1" ht="69" customHeight="1">
      <c r="A26" s="55" t="s">
        <v>253</v>
      </c>
      <c r="B26" s="56" t="s">
        <v>254</v>
      </c>
      <c r="C26" s="56" t="s">
        <v>255</v>
      </c>
      <c r="D26" s="58" t="s">
        <v>247</v>
      </c>
      <c r="E26" s="58" t="s">
        <v>256</v>
      </c>
      <c r="F26" s="58" t="s">
        <v>130</v>
      </c>
      <c r="G26" s="58" t="s">
        <v>249</v>
      </c>
      <c r="H26" s="58" t="s">
        <v>257</v>
      </c>
      <c r="I26" s="58"/>
      <c r="J26" s="66">
        <f t="shared" ref="J26:J35" si="4">K26</f>
        <v>131</v>
      </c>
      <c r="K26" s="66">
        <f t="shared" si="3"/>
        <v>131</v>
      </c>
      <c r="L26" s="66">
        <v>131</v>
      </c>
      <c r="M26" s="66"/>
      <c r="N26" s="66"/>
      <c r="O26" s="66"/>
      <c r="P26" s="66"/>
      <c r="Q26" s="66"/>
      <c r="R26" s="66"/>
      <c r="S26" s="66"/>
      <c r="T26" s="66"/>
      <c r="U26" s="66"/>
      <c r="V26" s="66"/>
      <c r="W26" s="66"/>
      <c r="X26" s="58" t="s">
        <v>108</v>
      </c>
      <c r="Y26" s="58" t="s">
        <v>109</v>
      </c>
      <c r="Z26" s="58" t="s">
        <v>109</v>
      </c>
      <c r="AA26" s="58" t="s">
        <v>109</v>
      </c>
      <c r="AB26" s="58" t="s">
        <v>109</v>
      </c>
      <c r="AC26" s="58" t="s">
        <v>128</v>
      </c>
      <c r="AD26" s="58">
        <v>25</v>
      </c>
      <c r="AE26" s="58">
        <v>77</v>
      </c>
      <c r="AF26" s="58">
        <v>77</v>
      </c>
      <c r="AG26" s="56" t="s">
        <v>251</v>
      </c>
      <c r="AH26" s="56" t="s">
        <v>258</v>
      </c>
      <c r="AI26" s="58"/>
      <c r="AJ26" s="60"/>
      <c r="AK26" s="58"/>
      <c r="AL26" s="58"/>
      <c r="AM26" s="58"/>
      <c r="AN26" s="58"/>
      <c r="AO26" s="58"/>
    </row>
    <row r="27" spans="1:41" s="44" customFormat="1" ht="92.1" customHeight="1">
      <c r="A27" s="55" t="s">
        <v>244</v>
      </c>
      <c r="B27" s="56" t="s">
        <v>259</v>
      </c>
      <c r="C27" s="56" t="s">
        <v>260</v>
      </c>
      <c r="D27" s="58" t="s">
        <v>247</v>
      </c>
      <c r="E27" s="58" t="s">
        <v>261</v>
      </c>
      <c r="F27" s="58" t="s">
        <v>130</v>
      </c>
      <c r="G27" s="58" t="s">
        <v>249</v>
      </c>
      <c r="H27" s="58" t="s">
        <v>262</v>
      </c>
      <c r="I27" s="58"/>
      <c r="J27" s="66">
        <f t="shared" si="4"/>
        <v>175</v>
      </c>
      <c r="K27" s="66">
        <f t="shared" si="3"/>
        <v>175</v>
      </c>
      <c r="L27" s="66">
        <v>175</v>
      </c>
      <c r="M27" s="66"/>
      <c r="N27" s="66"/>
      <c r="O27" s="66"/>
      <c r="P27" s="66"/>
      <c r="Q27" s="66"/>
      <c r="R27" s="66"/>
      <c r="S27" s="66"/>
      <c r="T27" s="66"/>
      <c r="U27" s="66"/>
      <c r="V27" s="66"/>
      <c r="W27" s="66"/>
      <c r="X27" s="58" t="s">
        <v>108</v>
      </c>
      <c r="Y27" s="58" t="s">
        <v>109</v>
      </c>
      <c r="Z27" s="58" t="s">
        <v>109</v>
      </c>
      <c r="AA27" s="58" t="s">
        <v>109</v>
      </c>
      <c r="AB27" s="58" t="s">
        <v>109</v>
      </c>
      <c r="AC27" s="58" t="s">
        <v>128</v>
      </c>
      <c r="AD27" s="58">
        <v>30</v>
      </c>
      <c r="AE27" s="58">
        <v>107</v>
      </c>
      <c r="AF27" s="58">
        <v>107</v>
      </c>
      <c r="AG27" s="56" t="s">
        <v>251</v>
      </c>
      <c r="AH27" s="56" t="s">
        <v>258</v>
      </c>
      <c r="AI27" s="58"/>
      <c r="AJ27" s="60"/>
      <c r="AK27" s="58"/>
      <c r="AL27" s="58"/>
      <c r="AM27" s="58"/>
      <c r="AN27" s="58"/>
      <c r="AO27" s="58"/>
    </row>
    <row r="28" spans="1:41" s="44" customFormat="1" ht="69" customHeight="1">
      <c r="A28" s="55" t="s">
        <v>253</v>
      </c>
      <c r="B28" s="56" t="s">
        <v>263</v>
      </c>
      <c r="C28" s="56" t="s">
        <v>264</v>
      </c>
      <c r="D28" s="58" t="s">
        <v>247</v>
      </c>
      <c r="E28" s="58" t="s">
        <v>265</v>
      </c>
      <c r="F28" s="58" t="s">
        <v>130</v>
      </c>
      <c r="G28" s="58" t="s">
        <v>249</v>
      </c>
      <c r="H28" s="58" t="s">
        <v>266</v>
      </c>
      <c r="I28" s="67"/>
      <c r="J28" s="66">
        <f t="shared" si="4"/>
        <v>124</v>
      </c>
      <c r="K28" s="66">
        <f t="shared" si="3"/>
        <v>124</v>
      </c>
      <c r="L28" s="66">
        <v>124</v>
      </c>
      <c r="M28" s="66"/>
      <c r="N28" s="66"/>
      <c r="O28" s="66"/>
      <c r="P28" s="66"/>
      <c r="Q28" s="66"/>
      <c r="R28" s="66"/>
      <c r="S28" s="66"/>
      <c r="T28" s="66"/>
      <c r="U28" s="66"/>
      <c r="V28" s="66"/>
      <c r="W28" s="66"/>
      <c r="X28" s="58" t="s">
        <v>108</v>
      </c>
      <c r="Y28" s="58" t="s">
        <v>109</v>
      </c>
      <c r="Z28" s="58" t="s">
        <v>109</v>
      </c>
      <c r="AA28" s="58" t="s">
        <v>109</v>
      </c>
      <c r="AB28" s="58" t="s">
        <v>109</v>
      </c>
      <c r="AC28" s="58" t="s">
        <v>128</v>
      </c>
      <c r="AD28" s="58">
        <v>25</v>
      </c>
      <c r="AE28" s="58">
        <v>77</v>
      </c>
      <c r="AF28" s="58">
        <v>77</v>
      </c>
      <c r="AG28" s="56" t="s">
        <v>251</v>
      </c>
      <c r="AH28" s="56" t="s">
        <v>258</v>
      </c>
      <c r="AI28" s="58"/>
      <c r="AJ28" s="60"/>
      <c r="AK28" s="58"/>
      <c r="AL28" s="58"/>
      <c r="AM28" s="58"/>
      <c r="AN28" s="58"/>
      <c r="AO28" s="58"/>
    </row>
    <row r="29" spans="1:41" s="44" customFormat="1" ht="92.1" customHeight="1">
      <c r="A29" s="55" t="s">
        <v>253</v>
      </c>
      <c r="B29" s="68" t="s">
        <v>267</v>
      </c>
      <c r="C29" s="68" t="s">
        <v>268</v>
      </c>
      <c r="D29" s="69" t="s">
        <v>247</v>
      </c>
      <c r="E29" s="69" t="s">
        <v>269</v>
      </c>
      <c r="F29" s="58">
        <v>2020</v>
      </c>
      <c r="G29" s="58" t="s">
        <v>249</v>
      </c>
      <c r="H29" s="58" t="s">
        <v>270</v>
      </c>
      <c r="I29" s="58"/>
      <c r="J29" s="66">
        <f t="shared" si="4"/>
        <v>43.68</v>
      </c>
      <c r="K29" s="66">
        <f t="shared" si="3"/>
        <v>43.68</v>
      </c>
      <c r="L29" s="66">
        <v>43.68</v>
      </c>
      <c r="M29" s="66"/>
      <c r="N29" s="66"/>
      <c r="O29" s="66"/>
      <c r="P29" s="66"/>
      <c r="Q29" s="66"/>
      <c r="R29" s="66"/>
      <c r="S29" s="66"/>
      <c r="T29" s="66"/>
      <c r="U29" s="66"/>
      <c r="V29" s="66"/>
      <c r="W29" s="66"/>
      <c r="X29" s="58" t="s">
        <v>108</v>
      </c>
      <c r="Y29" s="58" t="s">
        <v>109</v>
      </c>
      <c r="Z29" s="58" t="s">
        <v>109</v>
      </c>
      <c r="AA29" s="58" t="s">
        <v>109</v>
      </c>
      <c r="AB29" s="58" t="s">
        <v>109</v>
      </c>
      <c r="AC29" s="58" t="s">
        <v>128</v>
      </c>
      <c r="AD29" s="69">
        <v>16</v>
      </c>
      <c r="AE29" s="69">
        <v>58</v>
      </c>
      <c r="AF29" s="69">
        <v>58</v>
      </c>
      <c r="AG29" s="56" t="s">
        <v>251</v>
      </c>
      <c r="AH29" s="68" t="s">
        <v>271</v>
      </c>
      <c r="AI29" s="58"/>
      <c r="AJ29" s="60"/>
      <c r="AK29" s="58"/>
      <c r="AL29" s="58"/>
      <c r="AM29" s="58"/>
      <c r="AN29" s="58"/>
      <c r="AO29" s="58"/>
    </row>
    <row r="30" spans="1:41" s="44" customFormat="1" ht="92.1" customHeight="1">
      <c r="A30" s="55" t="s">
        <v>253</v>
      </c>
      <c r="B30" s="68" t="s">
        <v>272</v>
      </c>
      <c r="C30" s="68" t="s">
        <v>273</v>
      </c>
      <c r="D30" s="69" t="s">
        <v>247</v>
      </c>
      <c r="E30" s="69" t="s">
        <v>274</v>
      </c>
      <c r="F30" s="58">
        <v>2020</v>
      </c>
      <c r="G30" s="58" t="s">
        <v>249</v>
      </c>
      <c r="H30" s="58" t="s">
        <v>275</v>
      </c>
      <c r="I30" s="58"/>
      <c r="J30" s="66">
        <f t="shared" si="4"/>
        <v>4.0949999999999998</v>
      </c>
      <c r="K30" s="66">
        <f t="shared" si="3"/>
        <v>4.0949999999999998</v>
      </c>
      <c r="L30" s="66">
        <v>4.0949999999999998</v>
      </c>
      <c r="M30" s="66"/>
      <c r="N30" s="66"/>
      <c r="O30" s="66"/>
      <c r="P30" s="66"/>
      <c r="Q30" s="66"/>
      <c r="R30" s="66"/>
      <c r="S30" s="66"/>
      <c r="T30" s="66"/>
      <c r="U30" s="66"/>
      <c r="V30" s="66"/>
      <c r="W30" s="66"/>
      <c r="X30" s="58" t="s">
        <v>108</v>
      </c>
      <c r="Y30" s="58" t="s">
        <v>109</v>
      </c>
      <c r="Z30" s="58" t="s">
        <v>109</v>
      </c>
      <c r="AA30" s="58" t="s">
        <v>109</v>
      </c>
      <c r="AB30" s="58" t="s">
        <v>109</v>
      </c>
      <c r="AC30" s="58" t="s">
        <v>128</v>
      </c>
      <c r="AD30" s="69">
        <v>5</v>
      </c>
      <c r="AE30" s="69">
        <v>18</v>
      </c>
      <c r="AF30" s="69">
        <v>18</v>
      </c>
      <c r="AG30" s="56" t="s">
        <v>251</v>
      </c>
      <c r="AH30" s="68" t="s">
        <v>276</v>
      </c>
      <c r="AI30" s="58"/>
      <c r="AJ30" s="60"/>
      <c r="AK30" s="58"/>
      <c r="AL30" s="58"/>
      <c r="AM30" s="58"/>
      <c r="AN30" s="58"/>
      <c r="AO30" s="58"/>
    </row>
    <row r="31" spans="1:41" s="44" customFormat="1" ht="116.1" customHeight="1">
      <c r="A31" s="55" t="s">
        <v>253</v>
      </c>
      <c r="B31" s="68" t="s">
        <v>277</v>
      </c>
      <c r="C31" s="68" t="s">
        <v>278</v>
      </c>
      <c r="D31" s="69" t="s">
        <v>247</v>
      </c>
      <c r="E31" s="69" t="s">
        <v>265</v>
      </c>
      <c r="F31" s="58">
        <v>2020</v>
      </c>
      <c r="G31" s="58" t="s">
        <v>249</v>
      </c>
      <c r="H31" s="58" t="s">
        <v>279</v>
      </c>
      <c r="I31" s="58"/>
      <c r="J31" s="66">
        <f t="shared" si="4"/>
        <v>68.25</v>
      </c>
      <c r="K31" s="66">
        <v>68.25</v>
      </c>
      <c r="L31" s="66">
        <v>68.25</v>
      </c>
      <c r="M31" s="66"/>
      <c r="N31" s="66"/>
      <c r="O31" s="66"/>
      <c r="P31" s="66"/>
      <c r="Q31" s="66"/>
      <c r="R31" s="66"/>
      <c r="S31" s="66"/>
      <c r="T31" s="66"/>
      <c r="U31" s="66"/>
      <c r="V31" s="66"/>
      <c r="W31" s="66"/>
      <c r="X31" s="58" t="s">
        <v>108</v>
      </c>
      <c r="Y31" s="58" t="s">
        <v>109</v>
      </c>
      <c r="Z31" s="58" t="s">
        <v>109</v>
      </c>
      <c r="AA31" s="58" t="s">
        <v>109</v>
      </c>
      <c r="AB31" s="58" t="s">
        <v>109</v>
      </c>
      <c r="AC31" s="58" t="s">
        <v>128</v>
      </c>
      <c r="AD31" s="69">
        <v>25</v>
      </c>
      <c r="AE31" s="69">
        <v>78</v>
      </c>
      <c r="AF31" s="69">
        <v>78</v>
      </c>
      <c r="AG31" s="56" t="s">
        <v>251</v>
      </c>
      <c r="AH31" s="68" t="s">
        <v>280</v>
      </c>
      <c r="AI31" s="58"/>
      <c r="AJ31" s="60"/>
      <c r="AK31" s="58"/>
      <c r="AL31" s="58"/>
      <c r="AM31" s="58"/>
      <c r="AN31" s="58"/>
      <c r="AO31" s="58"/>
    </row>
    <row r="32" spans="1:41" s="44" customFormat="1" ht="92.1" customHeight="1">
      <c r="A32" s="55" t="s">
        <v>244</v>
      </c>
      <c r="B32" s="68" t="s">
        <v>281</v>
      </c>
      <c r="C32" s="68" t="s">
        <v>282</v>
      </c>
      <c r="D32" s="69" t="s">
        <v>247</v>
      </c>
      <c r="E32" s="69" t="s">
        <v>248</v>
      </c>
      <c r="F32" s="58">
        <v>2020</v>
      </c>
      <c r="G32" s="58" t="s">
        <v>249</v>
      </c>
      <c r="H32" s="58" t="s">
        <v>250</v>
      </c>
      <c r="I32" s="65"/>
      <c r="J32" s="66">
        <f t="shared" si="4"/>
        <v>117.6</v>
      </c>
      <c r="K32" s="66">
        <f>L32</f>
        <v>117.6</v>
      </c>
      <c r="L32" s="66">
        <v>117.6</v>
      </c>
      <c r="M32" s="66"/>
      <c r="N32" s="66"/>
      <c r="O32" s="66"/>
      <c r="P32" s="66"/>
      <c r="Q32" s="66"/>
      <c r="R32" s="66"/>
      <c r="S32" s="66"/>
      <c r="T32" s="66"/>
      <c r="U32" s="66"/>
      <c r="V32" s="66"/>
      <c r="W32" s="66"/>
      <c r="X32" s="58" t="s">
        <v>108</v>
      </c>
      <c r="Y32" s="58" t="s">
        <v>109</v>
      </c>
      <c r="Z32" s="58" t="s">
        <v>109</v>
      </c>
      <c r="AA32" s="58" t="s">
        <v>109</v>
      </c>
      <c r="AB32" s="58" t="s">
        <v>109</v>
      </c>
      <c r="AC32" s="58" t="s">
        <v>128</v>
      </c>
      <c r="AD32" s="69">
        <v>15</v>
      </c>
      <c r="AE32" s="69">
        <v>48</v>
      </c>
      <c r="AF32" s="69">
        <v>48</v>
      </c>
      <c r="AG32" s="56" t="s">
        <v>251</v>
      </c>
      <c r="AH32" s="68" t="s">
        <v>283</v>
      </c>
      <c r="AI32" s="58"/>
      <c r="AJ32" s="60"/>
      <c r="AK32" s="58"/>
      <c r="AL32" s="58"/>
      <c r="AM32" s="58"/>
      <c r="AN32" s="58"/>
      <c r="AO32" s="58"/>
    </row>
    <row r="33" spans="1:41" s="44" customFormat="1" ht="105" customHeight="1">
      <c r="A33" s="55" t="s">
        <v>253</v>
      </c>
      <c r="B33" s="68" t="s">
        <v>284</v>
      </c>
      <c r="C33" s="68" t="s">
        <v>285</v>
      </c>
      <c r="D33" s="69" t="s">
        <v>247</v>
      </c>
      <c r="E33" s="69" t="s">
        <v>256</v>
      </c>
      <c r="F33" s="58">
        <v>2020</v>
      </c>
      <c r="G33" s="58" t="s">
        <v>249</v>
      </c>
      <c r="H33" s="58" t="s">
        <v>257</v>
      </c>
      <c r="I33" s="58"/>
      <c r="J33" s="66">
        <f t="shared" si="4"/>
        <v>88.2</v>
      </c>
      <c r="K33" s="66">
        <v>88.2</v>
      </c>
      <c r="L33" s="66">
        <v>88.2</v>
      </c>
      <c r="M33" s="66"/>
      <c r="N33" s="66"/>
      <c r="O33" s="66"/>
      <c r="P33" s="66"/>
      <c r="Q33" s="66"/>
      <c r="R33" s="66"/>
      <c r="S33" s="66"/>
      <c r="T33" s="66"/>
      <c r="U33" s="66"/>
      <c r="V33" s="66"/>
      <c r="W33" s="66"/>
      <c r="X33" s="58" t="s">
        <v>108</v>
      </c>
      <c r="Y33" s="58" t="s">
        <v>109</v>
      </c>
      <c r="Z33" s="58" t="s">
        <v>109</v>
      </c>
      <c r="AA33" s="58" t="s">
        <v>109</v>
      </c>
      <c r="AB33" s="58" t="s">
        <v>109</v>
      </c>
      <c r="AC33" s="58" t="s">
        <v>128</v>
      </c>
      <c r="AD33" s="69">
        <v>25</v>
      </c>
      <c r="AE33" s="69">
        <v>78</v>
      </c>
      <c r="AF33" s="69">
        <v>78</v>
      </c>
      <c r="AG33" s="56" t="s">
        <v>251</v>
      </c>
      <c r="AH33" s="68" t="s">
        <v>280</v>
      </c>
      <c r="AI33" s="58"/>
      <c r="AJ33" s="60"/>
      <c r="AK33" s="58"/>
      <c r="AL33" s="58"/>
      <c r="AM33" s="58"/>
      <c r="AN33" s="58"/>
      <c r="AO33" s="58"/>
    </row>
    <row r="34" spans="1:41" s="44" customFormat="1" ht="74.099999999999994" customHeight="1">
      <c r="A34" s="55" t="s">
        <v>253</v>
      </c>
      <c r="B34" s="68" t="s">
        <v>286</v>
      </c>
      <c r="C34" s="68" t="s">
        <v>282</v>
      </c>
      <c r="D34" s="69" t="s">
        <v>247</v>
      </c>
      <c r="E34" s="69" t="s">
        <v>261</v>
      </c>
      <c r="F34" s="58">
        <v>2020</v>
      </c>
      <c r="G34" s="58" t="s">
        <v>249</v>
      </c>
      <c r="H34" s="58" t="s">
        <v>262</v>
      </c>
      <c r="I34" s="58"/>
      <c r="J34" s="66">
        <f t="shared" si="4"/>
        <v>117.6</v>
      </c>
      <c r="K34" s="66">
        <v>117.6</v>
      </c>
      <c r="L34" s="66">
        <v>117.6</v>
      </c>
      <c r="M34" s="66"/>
      <c r="N34" s="66"/>
      <c r="O34" s="66"/>
      <c r="P34" s="66"/>
      <c r="Q34" s="66"/>
      <c r="R34" s="66"/>
      <c r="S34" s="66"/>
      <c r="T34" s="66"/>
      <c r="U34" s="66"/>
      <c r="V34" s="66"/>
      <c r="W34" s="66"/>
      <c r="X34" s="58" t="s">
        <v>108</v>
      </c>
      <c r="Y34" s="58" t="s">
        <v>109</v>
      </c>
      <c r="Z34" s="58" t="s">
        <v>109</v>
      </c>
      <c r="AA34" s="58" t="s">
        <v>109</v>
      </c>
      <c r="AB34" s="58" t="s">
        <v>109</v>
      </c>
      <c r="AC34" s="58" t="s">
        <v>128</v>
      </c>
      <c r="AD34" s="58">
        <v>30</v>
      </c>
      <c r="AE34" s="58">
        <v>107</v>
      </c>
      <c r="AF34" s="58">
        <v>107</v>
      </c>
      <c r="AG34" s="56" t="s">
        <v>251</v>
      </c>
      <c r="AH34" s="56" t="s">
        <v>258</v>
      </c>
      <c r="AI34" s="58"/>
      <c r="AJ34" s="60"/>
      <c r="AK34" s="58"/>
      <c r="AL34" s="58"/>
      <c r="AM34" s="58"/>
      <c r="AN34" s="58"/>
      <c r="AO34" s="58"/>
    </row>
    <row r="35" spans="1:41" s="44" customFormat="1" ht="87.9" customHeight="1">
      <c r="A35" s="55" t="s">
        <v>244</v>
      </c>
      <c r="B35" s="56" t="s">
        <v>287</v>
      </c>
      <c r="C35" s="56" t="s">
        <v>288</v>
      </c>
      <c r="D35" s="58" t="s">
        <v>247</v>
      </c>
      <c r="E35" s="58" t="s">
        <v>289</v>
      </c>
      <c r="F35" s="58">
        <v>2020</v>
      </c>
      <c r="G35" s="58" t="s">
        <v>249</v>
      </c>
      <c r="H35" s="58" t="s">
        <v>290</v>
      </c>
      <c r="I35" s="58"/>
      <c r="J35" s="66">
        <f t="shared" si="4"/>
        <v>70</v>
      </c>
      <c r="K35" s="66">
        <v>70</v>
      </c>
      <c r="L35" s="66">
        <v>70</v>
      </c>
      <c r="M35" s="66"/>
      <c r="N35" s="66"/>
      <c r="O35" s="66"/>
      <c r="P35" s="66"/>
      <c r="Q35" s="66"/>
      <c r="R35" s="66"/>
      <c r="S35" s="66"/>
      <c r="T35" s="66"/>
      <c r="U35" s="66"/>
      <c r="V35" s="66"/>
      <c r="W35" s="66"/>
      <c r="X35" s="58" t="s">
        <v>108</v>
      </c>
      <c r="Y35" s="58" t="s">
        <v>109</v>
      </c>
      <c r="Z35" s="58" t="s">
        <v>109</v>
      </c>
      <c r="AA35" s="58" t="s">
        <v>109</v>
      </c>
      <c r="AB35" s="58" t="s">
        <v>109</v>
      </c>
      <c r="AC35" s="58" t="s">
        <v>128</v>
      </c>
      <c r="AD35" s="58">
        <v>98</v>
      </c>
      <c r="AE35" s="58">
        <v>309</v>
      </c>
      <c r="AF35" s="58">
        <v>309</v>
      </c>
      <c r="AG35" s="56" t="s">
        <v>251</v>
      </c>
      <c r="AH35" s="56" t="s">
        <v>291</v>
      </c>
      <c r="AI35" s="58"/>
      <c r="AJ35" s="60"/>
      <c r="AK35" s="58"/>
      <c r="AL35" s="58"/>
      <c r="AM35" s="58"/>
      <c r="AN35" s="58"/>
      <c r="AO35" s="58"/>
    </row>
    <row r="36" spans="1:41" s="44" customFormat="1" ht="87" customHeight="1">
      <c r="A36" s="55" t="s">
        <v>244</v>
      </c>
      <c r="B36" s="68" t="s">
        <v>292</v>
      </c>
      <c r="C36" s="56" t="s">
        <v>293</v>
      </c>
      <c r="D36" s="58" t="s">
        <v>294</v>
      </c>
      <c r="E36" s="58" t="s">
        <v>295</v>
      </c>
      <c r="F36" s="58" t="s">
        <v>130</v>
      </c>
      <c r="G36" s="58" t="s">
        <v>249</v>
      </c>
      <c r="H36" s="58" t="s">
        <v>296</v>
      </c>
      <c r="I36" s="58"/>
      <c r="J36" s="66">
        <v>31.5</v>
      </c>
      <c r="K36" s="66">
        <v>31.5</v>
      </c>
      <c r="L36" s="66">
        <v>31.5</v>
      </c>
      <c r="M36" s="66"/>
      <c r="N36" s="66"/>
      <c r="O36" s="66"/>
      <c r="P36" s="66"/>
      <c r="Q36" s="66"/>
      <c r="R36" s="66"/>
      <c r="S36" s="66"/>
      <c r="T36" s="66"/>
      <c r="U36" s="66"/>
      <c r="V36" s="66"/>
      <c r="W36" s="66"/>
      <c r="X36" s="58" t="s">
        <v>108</v>
      </c>
      <c r="Y36" s="58" t="s">
        <v>109</v>
      </c>
      <c r="Z36" s="58" t="s">
        <v>128</v>
      </c>
      <c r="AA36" s="58" t="s">
        <v>128</v>
      </c>
      <c r="AB36" s="58" t="s">
        <v>128</v>
      </c>
      <c r="AC36" s="58" t="s">
        <v>128</v>
      </c>
      <c r="AD36" s="58">
        <v>73</v>
      </c>
      <c r="AE36" s="58">
        <v>203</v>
      </c>
      <c r="AF36" s="58">
        <v>203</v>
      </c>
      <c r="AG36" s="56" t="s">
        <v>251</v>
      </c>
      <c r="AH36" s="56" t="s">
        <v>297</v>
      </c>
      <c r="AI36" s="58"/>
      <c r="AJ36" s="60"/>
      <c r="AK36" s="58"/>
      <c r="AL36" s="58"/>
      <c r="AM36" s="58"/>
      <c r="AN36" s="58"/>
      <c r="AO36" s="58"/>
    </row>
    <row r="37" spans="1:41" s="44" customFormat="1" ht="67.95" customHeight="1">
      <c r="A37" s="55" t="s">
        <v>244</v>
      </c>
      <c r="B37" s="55" t="s">
        <v>298</v>
      </c>
      <c r="C37" s="55" t="s">
        <v>299</v>
      </c>
      <c r="D37" s="67" t="s">
        <v>294</v>
      </c>
      <c r="E37" s="67" t="s">
        <v>300</v>
      </c>
      <c r="F37" s="67" t="s">
        <v>130</v>
      </c>
      <c r="G37" s="67" t="s">
        <v>249</v>
      </c>
      <c r="H37" s="67" t="s">
        <v>301</v>
      </c>
      <c r="I37" s="70"/>
      <c r="J37" s="66">
        <f>K37</f>
        <v>52.451360000000001</v>
      </c>
      <c r="K37" s="66">
        <f>L37</f>
        <v>52.451360000000001</v>
      </c>
      <c r="L37" s="66">
        <v>52.451360000000001</v>
      </c>
      <c r="M37" s="66"/>
      <c r="N37" s="66"/>
      <c r="O37" s="66"/>
      <c r="P37" s="66"/>
      <c r="Q37" s="66"/>
      <c r="R37" s="66"/>
      <c r="S37" s="66"/>
      <c r="T37" s="66"/>
      <c r="U37" s="66"/>
      <c r="V37" s="66"/>
      <c r="W37" s="66"/>
      <c r="X37" s="67" t="s">
        <v>108</v>
      </c>
      <c r="Y37" s="67" t="s">
        <v>109</v>
      </c>
      <c r="Z37" s="67" t="s">
        <v>128</v>
      </c>
      <c r="AA37" s="67" t="s">
        <v>109</v>
      </c>
      <c r="AB37" s="67" t="s">
        <v>109</v>
      </c>
      <c r="AC37" s="67" t="s">
        <v>128</v>
      </c>
      <c r="AD37" s="67">
        <v>199</v>
      </c>
      <c r="AE37" s="67" t="s">
        <v>302</v>
      </c>
      <c r="AF37" s="67" t="s">
        <v>302</v>
      </c>
      <c r="AG37" s="55" t="s">
        <v>251</v>
      </c>
      <c r="AH37" s="55" t="s">
        <v>303</v>
      </c>
      <c r="AI37" s="58"/>
      <c r="AJ37" s="60" t="s">
        <v>109</v>
      </c>
      <c r="AK37" s="58" t="s">
        <v>304</v>
      </c>
      <c r="AL37" s="67"/>
      <c r="AM37" s="67"/>
      <c r="AN37" s="67"/>
      <c r="AO37" s="67"/>
    </row>
    <row r="38" spans="1:41" s="44" customFormat="1" ht="69" customHeight="1">
      <c r="A38" s="55" t="s">
        <v>244</v>
      </c>
      <c r="B38" s="55" t="s">
        <v>305</v>
      </c>
      <c r="C38" s="55" t="s">
        <v>306</v>
      </c>
      <c r="D38" s="67" t="s">
        <v>294</v>
      </c>
      <c r="E38" s="67" t="s">
        <v>307</v>
      </c>
      <c r="F38" s="67" t="s">
        <v>130</v>
      </c>
      <c r="G38" s="67" t="s">
        <v>249</v>
      </c>
      <c r="H38" s="67" t="s">
        <v>308</v>
      </c>
      <c r="I38" s="70"/>
      <c r="J38" s="66">
        <f>K38</f>
        <v>47.604900999999998</v>
      </c>
      <c r="K38" s="66">
        <f>L38</f>
        <v>47.604900999999998</v>
      </c>
      <c r="L38" s="66">
        <v>47.604900999999998</v>
      </c>
      <c r="M38" s="66"/>
      <c r="N38" s="66"/>
      <c r="O38" s="66"/>
      <c r="P38" s="66"/>
      <c r="Q38" s="66"/>
      <c r="R38" s="66"/>
      <c r="S38" s="66"/>
      <c r="T38" s="66"/>
      <c r="U38" s="66"/>
      <c r="V38" s="66"/>
      <c r="W38" s="66"/>
      <c r="X38" s="67" t="s">
        <v>108</v>
      </c>
      <c r="Y38" s="67" t="s">
        <v>109</v>
      </c>
      <c r="Z38" s="67" t="s">
        <v>128</v>
      </c>
      <c r="AA38" s="67" t="s">
        <v>109</v>
      </c>
      <c r="AB38" s="67" t="s">
        <v>109</v>
      </c>
      <c r="AC38" s="67" t="s">
        <v>128</v>
      </c>
      <c r="AD38" s="67">
        <v>40</v>
      </c>
      <c r="AE38" s="67">
        <v>141</v>
      </c>
      <c r="AF38" s="67">
        <v>141</v>
      </c>
      <c r="AG38" s="55" t="s">
        <v>251</v>
      </c>
      <c r="AH38" s="55" t="s">
        <v>309</v>
      </c>
      <c r="AI38" s="58"/>
      <c r="AJ38" s="60" t="s">
        <v>109</v>
      </c>
      <c r="AK38" s="58" t="s">
        <v>304</v>
      </c>
      <c r="AL38" s="67"/>
      <c r="AM38" s="67"/>
      <c r="AN38" s="67"/>
      <c r="AO38" s="67"/>
    </row>
    <row r="39" spans="1:41" s="44" customFormat="1" ht="69" customHeight="1">
      <c r="A39" s="55" t="s">
        <v>244</v>
      </c>
      <c r="B39" s="56" t="s">
        <v>310</v>
      </c>
      <c r="C39" s="56" t="s">
        <v>311</v>
      </c>
      <c r="D39" s="58" t="s">
        <v>294</v>
      </c>
      <c r="E39" s="58" t="s">
        <v>300</v>
      </c>
      <c r="F39" s="58" t="s">
        <v>130</v>
      </c>
      <c r="G39" s="58" t="s">
        <v>249</v>
      </c>
      <c r="H39" s="58" t="s">
        <v>301</v>
      </c>
      <c r="I39" s="67"/>
      <c r="J39" s="66">
        <v>90.3</v>
      </c>
      <c r="K39" s="66">
        <v>90.3</v>
      </c>
      <c r="L39" s="66">
        <v>90.3</v>
      </c>
      <c r="M39" s="66"/>
      <c r="N39" s="66"/>
      <c r="O39" s="66"/>
      <c r="P39" s="66"/>
      <c r="Q39" s="66"/>
      <c r="R39" s="66"/>
      <c r="S39" s="66"/>
      <c r="T39" s="66"/>
      <c r="U39" s="66"/>
      <c r="V39" s="66"/>
      <c r="W39" s="66"/>
      <c r="X39" s="58" t="s">
        <v>108</v>
      </c>
      <c r="Y39" s="58" t="s">
        <v>109</v>
      </c>
      <c r="Z39" s="58" t="s">
        <v>128</v>
      </c>
      <c r="AA39" s="58" t="s">
        <v>128</v>
      </c>
      <c r="AB39" s="58" t="s">
        <v>109</v>
      </c>
      <c r="AC39" s="58" t="s">
        <v>128</v>
      </c>
      <c r="AD39" s="58">
        <v>199</v>
      </c>
      <c r="AE39" s="58">
        <v>544</v>
      </c>
      <c r="AF39" s="58">
        <v>544</v>
      </c>
      <c r="AG39" s="56" t="s">
        <v>251</v>
      </c>
      <c r="AH39" s="56" t="s">
        <v>312</v>
      </c>
      <c r="AI39" s="58"/>
      <c r="AJ39" s="60" t="s">
        <v>109</v>
      </c>
      <c r="AK39" s="58" t="s">
        <v>304</v>
      </c>
      <c r="AL39" s="67"/>
      <c r="AM39" s="67"/>
      <c r="AN39" s="67"/>
      <c r="AO39" s="67"/>
    </row>
    <row r="40" spans="1:41" s="44" customFormat="1" ht="63" customHeight="1">
      <c r="A40" s="55" t="s">
        <v>244</v>
      </c>
      <c r="B40" s="56" t="s">
        <v>313</v>
      </c>
      <c r="C40" s="56" t="s">
        <v>314</v>
      </c>
      <c r="D40" s="58" t="s">
        <v>294</v>
      </c>
      <c r="E40" s="58" t="s">
        <v>307</v>
      </c>
      <c r="F40" s="58" t="s">
        <v>130</v>
      </c>
      <c r="G40" s="58" t="s">
        <v>249</v>
      </c>
      <c r="H40" s="58" t="s">
        <v>308</v>
      </c>
      <c r="I40" s="67"/>
      <c r="J40" s="66">
        <v>63</v>
      </c>
      <c r="K40" s="66">
        <v>63</v>
      </c>
      <c r="L40" s="66">
        <v>63</v>
      </c>
      <c r="M40" s="66"/>
      <c r="N40" s="66"/>
      <c r="O40" s="66"/>
      <c r="P40" s="66"/>
      <c r="Q40" s="66"/>
      <c r="R40" s="66"/>
      <c r="S40" s="66"/>
      <c r="T40" s="66"/>
      <c r="U40" s="66"/>
      <c r="V40" s="66"/>
      <c r="W40" s="66"/>
      <c r="X40" s="58" t="s">
        <v>108</v>
      </c>
      <c r="Y40" s="58" t="s">
        <v>109</v>
      </c>
      <c r="Z40" s="58" t="s">
        <v>128</v>
      </c>
      <c r="AA40" s="58" t="s">
        <v>128</v>
      </c>
      <c r="AB40" s="58" t="s">
        <v>109</v>
      </c>
      <c r="AC40" s="58" t="s">
        <v>128</v>
      </c>
      <c r="AD40" s="58">
        <v>40</v>
      </c>
      <c r="AE40" s="58">
        <v>141</v>
      </c>
      <c r="AF40" s="58">
        <v>141</v>
      </c>
      <c r="AG40" s="56" t="s">
        <v>251</v>
      </c>
      <c r="AH40" s="56" t="s">
        <v>315</v>
      </c>
      <c r="AI40" s="58"/>
      <c r="AJ40" s="60" t="s">
        <v>109</v>
      </c>
      <c r="AK40" s="58" t="s">
        <v>304</v>
      </c>
      <c r="AL40" s="67"/>
      <c r="AM40" s="67"/>
      <c r="AN40" s="67"/>
      <c r="AO40" s="67"/>
    </row>
    <row r="41" spans="1:41" s="44" customFormat="1" ht="69" customHeight="1">
      <c r="A41" s="55" t="s">
        <v>244</v>
      </c>
      <c r="B41" s="56" t="s">
        <v>316</v>
      </c>
      <c r="C41" s="56" t="s">
        <v>317</v>
      </c>
      <c r="D41" s="58" t="s">
        <v>294</v>
      </c>
      <c r="E41" s="58" t="s">
        <v>318</v>
      </c>
      <c r="F41" s="58" t="s">
        <v>130</v>
      </c>
      <c r="G41" s="58" t="s">
        <v>249</v>
      </c>
      <c r="H41" s="58" t="s">
        <v>319</v>
      </c>
      <c r="I41" s="67"/>
      <c r="J41" s="66">
        <v>27.3</v>
      </c>
      <c r="K41" s="66">
        <v>27.3</v>
      </c>
      <c r="L41" s="66">
        <v>27.3</v>
      </c>
      <c r="M41" s="66"/>
      <c r="N41" s="66"/>
      <c r="O41" s="66"/>
      <c r="P41" s="66"/>
      <c r="Q41" s="66"/>
      <c r="R41" s="66"/>
      <c r="S41" s="66"/>
      <c r="T41" s="66"/>
      <c r="U41" s="66"/>
      <c r="V41" s="66"/>
      <c r="W41" s="66"/>
      <c r="X41" s="58" t="s">
        <v>108</v>
      </c>
      <c r="Y41" s="58" t="s">
        <v>109</v>
      </c>
      <c r="Z41" s="58" t="s">
        <v>128</v>
      </c>
      <c r="AA41" s="58" t="s">
        <v>109</v>
      </c>
      <c r="AB41" s="58" t="s">
        <v>109</v>
      </c>
      <c r="AC41" s="58" t="s">
        <v>128</v>
      </c>
      <c r="AD41" s="58">
        <v>25</v>
      </c>
      <c r="AE41" s="58">
        <v>59</v>
      </c>
      <c r="AF41" s="58">
        <v>59</v>
      </c>
      <c r="AG41" s="56" t="s">
        <v>251</v>
      </c>
      <c r="AH41" s="56" t="s">
        <v>320</v>
      </c>
      <c r="AI41" s="58"/>
      <c r="AJ41" s="60"/>
      <c r="AK41" s="58"/>
      <c r="AL41" s="58"/>
      <c r="AM41" s="58"/>
      <c r="AN41" s="58"/>
      <c r="AO41" s="58"/>
    </row>
    <row r="42" spans="1:41" s="44" customFormat="1" ht="87" customHeight="1">
      <c r="A42" s="55" t="s">
        <v>244</v>
      </c>
      <c r="B42" s="56" t="s">
        <v>321</v>
      </c>
      <c r="C42" s="56" t="s">
        <v>322</v>
      </c>
      <c r="D42" s="58" t="s">
        <v>151</v>
      </c>
      <c r="E42" s="58" t="s">
        <v>323</v>
      </c>
      <c r="F42" s="58" t="s">
        <v>130</v>
      </c>
      <c r="G42" s="58" t="s">
        <v>249</v>
      </c>
      <c r="H42" s="58" t="s">
        <v>324</v>
      </c>
      <c r="I42" s="58"/>
      <c r="J42" s="66">
        <f>K42+P42+Q42+R42+S42+T42+U42+V42+W42</f>
        <v>100</v>
      </c>
      <c r="K42" s="66">
        <f>L42+M42+N42+O42</f>
        <v>100</v>
      </c>
      <c r="L42" s="66">
        <v>100</v>
      </c>
      <c r="M42" s="66"/>
      <c r="N42" s="66"/>
      <c r="O42" s="66"/>
      <c r="P42" s="66"/>
      <c r="Q42" s="66"/>
      <c r="R42" s="66"/>
      <c r="S42" s="66"/>
      <c r="T42" s="66"/>
      <c r="U42" s="66"/>
      <c r="V42" s="66"/>
      <c r="W42" s="66"/>
      <c r="X42" s="58" t="s">
        <v>108</v>
      </c>
      <c r="Y42" s="58" t="s">
        <v>109</v>
      </c>
      <c r="Z42" s="58" t="s">
        <v>128</v>
      </c>
      <c r="AA42" s="58" t="s">
        <v>109</v>
      </c>
      <c r="AB42" s="58" t="s">
        <v>109</v>
      </c>
      <c r="AC42" s="58" t="s">
        <v>128</v>
      </c>
      <c r="AD42" s="58">
        <v>132</v>
      </c>
      <c r="AE42" s="58">
        <v>462</v>
      </c>
      <c r="AF42" s="58">
        <v>462</v>
      </c>
      <c r="AG42" s="56" t="s">
        <v>251</v>
      </c>
      <c r="AH42" s="56" t="s">
        <v>325</v>
      </c>
      <c r="AI42" s="58"/>
      <c r="AJ42" s="60"/>
      <c r="AK42" s="58"/>
      <c r="AL42" s="58"/>
      <c r="AM42" s="58"/>
      <c r="AN42" s="58"/>
      <c r="AO42" s="58"/>
    </row>
    <row r="43" spans="1:41" s="44" customFormat="1" ht="67.95" customHeight="1">
      <c r="A43" s="55" t="s">
        <v>244</v>
      </c>
      <c r="B43" s="56" t="s">
        <v>326</v>
      </c>
      <c r="C43" s="68" t="s">
        <v>327</v>
      </c>
      <c r="D43" s="58" t="s">
        <v>151</v>
      </c>
      <c r="E43" s="58" t="s">
        <v>328</v>
      </c>
      <c r="F43" s="58" t="s">
        <v>130</v>
      </c>
      <c r="G43" s="58" t="s">
        <v>249</v>
      </c>
      <c r="H43" s="58" t="s">
        <v>329</v>
      </c>
      <c r="I43" s="67"/>
      <c r="J43" s="71">
        <f>K43</f>
        <v>116</v>
      </c>
      <c r="K43" s="71">
        <f>L43</f>
        <v>116</v>
      </c>
      <c r="L43" s="71">
        <v>116</v>
      </c>
      <c r="M43" s="58"/>
      <c r="N43" s="58"/>
      <c r="O43" s="58"/>
      <c r="P43" s="58"/>
      <c r="Q43" s="58"/>
      <c r="R43" s="58"/>
      <c r="S43" s="58"/>
      <c r="T43" s="58"/>
      <c r="U43" s="58"/>
      <c r="V43" s="58"/>
      <c r="W43" s="58"/>
      <c r="X43" s="58" t="s">
        <v>108</v>
      </c>
      <c r="Y43" s="58" t="s">
        <v>109</v>
      </c>
      <c r="Z43" s="58" t="s">
        <v>128</v>
      </c>
      <c r="AA43" s="58" t="s">
        <v>109</v>
      </c>
      <c r="AB43" s="58" t="s">
        <v>128</v>
      </c>
      <c r="AC43" s="58" t="s">
        <v>128</v>
      </c>
      <c r="AD43" s="58">
        <v>116</v>
      </c>
      <c r="AE43" s="58">
        <v>329</v>
      </c>
      <c r="AF43" s="58">
        <v>329</v>
      </c>
      <c r="AG43" s="56" t="s">
        <v>330</v>
      </c>
      <c r="AH43" s="56" t="s">
        <v>331</v>
      </c>
      <c r="AI43" s="58"/>
      <c r="AJ43" s="60"/>
      <c r="AK43" s="58"/>
      <c r="AL43" s="58"/>
      <c r="AM43" s="58"/>
      <c r="AN43" s="58"/>
      <c r="AO43" s="58"/>
    </row>
    <row r="44" spans="1:41" s="44" customFormat="1" ht="66" customHeight="1">
      <c r="A44" s="55" t="s">
        <v>244</v>
      </c>
      <c r="B44" s="68" t="s">
        <v>332</v>
      </c>
      <c r="C44" s="56" t="s">
        <v>1828</v>
      </c>
      <c r="D44" s="69" t="s">
        <v>151</v>
      </c>
      <c r="E44" s="69" t="s">
        <v>241</v>
      </c>
      <c r="F44" s="58" t="s">
        <v>130</v>
      </c>
      <c r="G44" s="58" t="s">
        <v>249</v>
      </c>
      <c r="H44" s="58" t="s">
        <v>333</v>
      </c>
      <c r="I44" s="67"/>
      <c r="J44" s="58">
        <v>84</v>
      </c>
      <c r="K44" s="58">
        <v>84</v>
      </c>
      <c r="L44" s="58">
        <v>84</v>
      </c>
      <c r="M44" s="58"/>
      <c r="N44" s="58"/>
      <c r="O44" s="58"/>
      <c r="P44" s="58"/>
      <c r="Q44" s="58"/>
      <c r="R44" s="58"/>
      <c r="S44" s="58"/>
      <c r="T44" s="58"/>
      <c r="U44" s="58"/>
      <c r="V44" s="58"/>
      <c r="W44" s="58"/>
      <c r="X44" s="58" t="s">
        <v>108</v>
      </c>
      <c r="Y44" s="58" t="s">
        <v>109</v>
      </c>
      <c r="Z44" s="58" t="s">
        <v>128</v>
      </c>
      <c r="AA44" s="58" t="s">
        <v>109</v>
      </c>
      <c r="AB44" s="58" t="s">
        <v>128</v>
      </c>
      <c r="AC44" s="58" t="s">
        <v>128</v>
      </c>
      <c r="AD44" s="58">
        <v>147</v>
      </c>
      <c r="AE44" s="58">
        <v>493</v>
      </c>
      <c r="AF44" s="58">
        <v>493</v>
      </c>
      <c r="AG44" s="56" t="s">
        <v>330</v>
      </c>
      <c r="AH44" s="56" t="s">
        <v>334</v>
      </c>
      <c r="AI44" s="58"/>
      <c r="AJ44" s="60"/>
      <c r="AK44" s="58"/>
      <c r="AL44" s="58"/>
      <c r="AM44" s="58"/>
      <c r="AN44" s="58"/>
      <c r="AO44" s="58"/>
    </row>
    <row r="45" spans="1:41" s="44" customFormat="1" ht="69" customHeight="1">
      <c r="A45" s="55" t="s">
        <v>244</v>
      </c>
      <c r="B45" s="68" t="s">
        <v>335</v>
      </c>
      <c r="C45" s="56" t="s">
        <v>1829</v>
      </c>
      <c r="D45" s="69" t="s">
        <v>151</v>
      </c>
      <c r="E45" s="69" t="s">
        <v>328</v>
      </c>
      <c r="F45" s="58" t="s">
        <v>130</v>
      </c>
      <c r="G45" s="58" t="s">
        <v>249</v>
      </c>
      <c r="H45" s="58" t="s">
        <v>336</v>
      </c>
      <c r="I45" s="58"/>
      <c r="J45" s="66">
        <f>K45+P45+Q45+R45+S45+T45+U45+V45+W45</f>
        <v>96.6</v>
      </c>
      <c r="K45" s="66">
        <f>L45+M45+N45+O45</f>
        <v>96.6</v>
      </c>
      <c r="L45" s="66">
        <v>96.6</v>
      </c>
      <c r="M45" s="66"/>
      <c r="N45" s="66"/>
      <c r="O45" s="66"/>
      <c r="P45" s="66"/>
      <c r="Q45" s="66"/>
      <c r="R45" s="66"/>
      <c r="S45" s="66"/>
      <c r="T45" s="66"/>
      <c r="U45" s="66"/>
      <c r="V45" s="66"/>
      <c r="W45" s="66"/>
      <c r="X45" s="58" t="s">
        <v>108</v>
      </c>
      <c r="Y45" s="58" t="s">
        <v>109</v>
      </c>
      <c r="Z45" s="58" t="s">
        <v>128</v>
      </c>
      <c r="AA45" s="58" t="s">
        <v>109</v>
      </c>
      <c r="AB45" s="58" t="s">
        <v>109</v>
      </c>
      <c r="AC45" s="58" t="s">
        <v>128</v>
      </c>
      <c r="AD45" s="58">
        <v>118</v>
      </c>
      <c r="AE45" s="58">
        <v>376</v>
      </c>
      <c r="AF45" s="58">
        <v>376</v>
      </c>
      <c r="AG45" s="56" t="s">
        <v>251</v>
      </c>
      <c r="AH45" s="56" t="s">
        <v>337</v>
      </c>
      <c r="AI45" s="58"/>
      <c r="AJ45" s="60"/>
      <c r="AK45" s="58"/>
      <c r="AL45" s="58"/>
      <c r="AM45" s="58"/>
      <c r="AN45" s="58"/>
      <c r="AO45" s="58"/>
    </row>
    <row r="46" spans="1:41" s="44" customFormat="1" ht="78" customHeight="1">
      <c r="A46" s="55" t="s">
        <v>244</v>
      </c>
      <c r="B46" s="56" t="s">
        <v>338</v>
      </c>
      <c r="C46" s="68" t="s">
        <v>339</v>
      </c>
      <c r="D46" s="58" t="s">
        <v>151</v>
      </c>
      <c r="E46" s="58" t="s">
        <v>340</v>
      </c>
      <c r="F46" s="58" t="s">
        <v>130</v>
      </c>
      <c r="G46" s="58" t="s">
        <v>249</v>
      </c>
      <c r="H46" s="58" t="s">
        <v>341</v>
      </c>
      <c r="I46" s="58"/>
      <c r="J46" s="66">
        <f>K46+P46+Q46+R46+S46+T46+U46+V46+W46</f>
        <v>32</v>
      </c>
      <c r="K46" s="66">
        <f>L46+M46+N46+O46</f>
        <v>32</v>
      </c>
      <c r="L46" s="66">
        <v>32</v>
      </c>
      <c r="M46" s="66"/>
      <c r="N46" s="66"/>
      <c r="O46" s="66"/>
      <c r="P46" s="66"/>
      <c r="Q46" s="66"/>
      <c r="R46" s="66"/>
      <c r="S46" s="66"/>
      <c r="T46" s="66"/>
      <c r="U46" s="66"/>
      <c r="V46" s="66"/>
      <c r="W46" s="66"/>
      <c r="X46" s="58" t="s">
        <v>108</v>
      </c>
      <c r="Y46" s="58" t="s">
        <v>109</v>
      </c>
      <c r="Z46" s="58" t="s">
        <v>128</v>
      </c>
      <c r="AA46" s="58" t="s">
        <v>109</v>
      </c>
      <c r="AB46" s="58" t="s">
        <v>109</v>
      </c>
      <c r="AC46" s="58" t="s">
        <v>128</v>
      </c>
      <c r="AD46" s="58">
        <v>137</v>
      </c>
      <c r="AE46" s="58">
        <v>554</v>
      </c>
      <c r="AF46" s="58">
        <v>554</v>
      </c>
      <c r="AG46" s="56" t="s">
        <v>251</v>
      </c>
      <c r="AH46" s="56" t="s">
        <v>342</v>
      </c>
      <c r="AI46" s="58"/>
      <c r="AJ46" s="60"/>
      <c r="AK46" s="58"/>
      <c r="AL46" s="58"/>
      <c r="AM46" s="58"/>
      <c r="AN46" s="58"/>
      <c r="AO46" s="58"/>
    </row>
    <row r="47" spans="1:41" s="44" customFormat="1" ht="69" customHeight="1">
      <c r="A47" s="55" t="s">
        <v>244</v>
      </c>
      <c r="B47" s="56" t="s">
        <v>343</v>
      </c>
      <c r="C47" s="56" t="s">
        <v>344</v>
      </c>
      <c r="D47" s="69" t="s">
        <v>151</v>
      </c>
      <c r="E47" s="69" t="s">
        <v>345</v>
      </c>
      <c r="F47" s="58" t="s">
        <v>130</v>
      </c>
      <c r="G47" s="58" t="s">
        <v>249</v>
      </c>
      <c r="H47" s="58" t="s">
        <v>346</v>
      </c>
      <c r="I47" s="58"/>
      <c r="J47" s="66">
        <f>K47+P47+Q47+R47+S47+T47+U47+V47+W47</f>
        <v>30</v>
      </c>
      <c r="K47" s="66">
        <f>L47+M47+N47+O47</f>
        <v>30</v>
      </c>
      <c r="L47" s="66">
        <v>30</v>
      </c>
      <c r="M47" s="66"/>
      <c r="N47" s="66"/>
      <c r="O47" s="66"/>
      <c r="P47" s="66"/>
      <c r="Q47" s="66"/>
      <c r="R47" s="66"/>
      <c r="S47" s="66"/>
      <c r="T47" s="66"/>
      <c r="U47" s="66"/>
      <c r="V47" s="66"/>
      <c r="W47" s="66"/>
      <c r="X47" s="58" t="s">
        <v>108</v>
      </c>
      <c r="Y47" s="58" t="s">
        <v>109</v>
      </c>
      <c r="Z47" s="58" t="s">
        <v>128</v>
      </c>
      <c r="AA47" s="58" t="s">
        <v>109</v>
      </c>
      <c r="AB47" s="58" t="s">
        <v>109</v>
      </c>
      <c r="AC47" s="58" t="s">
        <v>128</v>
      </c>
      <c r="AD47" s="58">
        <v>139</v>
      </c>
      <c r="AE47" s="58">
        <v>587</v>
      </c>
      <c r="AF47" s="58">
        <v>587</v>
      </c>
      <c r="AG47" s="56" t="s">
        <v>251</v>
      </c>
      <c r="AH47" s="56" t="s">
        <v>347</v>
      </c>
      <c r="AI47" s="58"/>
      <c r="AJ47" s="60"/>
      <c r="AK47" s="58"/>
      <c r="AL47" s="58"/>
      <c r="AM47" s="58"/>
      <c r="AN47" s="58"/>
      <c r="AO47" s="58"/>
    </row>
    <row r="48" spans="1:41" s="44" customFormat="1" ht="55.05" customHeight="1">
      <c r="A48" s="55" t="s">
        <v>244</v>
      </c>
      <c r="B48" s="56" t="s">
        <v>348</v>
      </c>
      <c r="C48" s="55" t="s">
        <v>349</v>
      </c>
      <c r="D48" s="58" t="s">
        <v>215</v>
      </c>
      <c r="E48" s="58" t="s">
        <v>216</v>
      </c>
      <c r="F48" s="58" t="s">
        <v>130</v>
      </c>
      <c r="G48" s="58" t="s">
        <v>249</v>
      </c>
      <c r="H48" s="58" t="s">
        <v>350</v>
      </c>
      <c r="I48" s="65"/>
      <c r="J48" s="66">
        <f>K48</f>
        <v>141.52417</v>
      </c>
      <c r="K48" s="66">
        <f>L48</f>
        <v>141.52417</v>
      </c>
      <c r="L48" s="66">
        <v>141.52417</v>
      </c>
      <c r="M48" s="66"/>
      <c r="N48" s="66"/>
      <c r="O48" s="66"/>
      <c r="P48" s="66"/>
      <c r="Q48" s="66"/>
      <c r="R48" s="66"/>
      <c r="S48" s="66"/>
      <c r="T48" s="66"/>
      <c r="U48" s="66"/>
      <c r="V48" s="66"/>
      <c r="W48" s="66"/>
      <c r="X48" s="58" t="s">
        <v>108</v>
      </c>
      <c r="Y48" s="58" t="s">
        <v>109</v>
      </c>
      <c r="Z48" s="58" t="s">
        <v>109</v>
      </c>
      <c r="AA48" s="58" t="s">
        <v>109</v>
      </c>
      <c r="AB48" s="58" t="s">
        <v>109</v>
      </c>
      <c r="AC48" s="58" t="s">
        <v>128</v>
      </c>
      <c r="AD48" s="52">
        <v>135</v>
      </c>
      <c r="AE48" s="58">
        <v>378</v>
      </c>
      <c r="AF48" s="58">
        <v>378</v>
      </c>
      <c r="AG48" s="56" t="s">
        <v>351</v>
      </c>
      <c r="AH48" s="56" t="s">
        <v>1830</v>
      </c>
      <c r="AI48" s="58"/>
      <c r="AJ48" s="60" t="s">
        <v>109</v>
      </c>
      <c r="AK48" s="58" t="s">
        <v>304</v>
      </c>
      <c r="AL48" s="58"/>
      <c r="AM48" s="58"/>
      <c r="AN48" s="58"/>
      <c r="AO48" s="58"/>
    </row>
    <row r="49" spans="1:41" s="44" customFormat="1" ht="64.95" customHeight="1">
      <c r="A49" s="55" t="s">
        <v>244</v>
      </c>
      <c r="B49" s="56" t="s">
        <v>352</v>
      </c>
      <c r="C49" s="56" t="s">
        <v>353</v>
      </c>
      <c r="D49" s="58" t="s">
        <v>215</v>
      </c>
      <c r="E49" s="58" t="s">
        <v>216</v>
      </c>
      <c r="F49" s="58" t="s">
        <v>130</v>
      </c>
      <c r="G49" s="58" t="s">
        <v>249</v>
      </c>
      <c r="H49" s="58" t="s">
        <v>350</v>
      </c>
      <c r="I49" s="65"/>
      <c r="J49" s="58">
        <v>73.92</v>
      </c>
      <c r="K49" s="58">
        <v>73.92</v>
      </c>
      <c r="L49" s="58">
        <v>73.92</v>
      </c>
      <c r="M49" s="66"/>
      <c r="N49" s="66"/>
      <c r="O49" s="66"/>
      <c r="P49" s="66"/>
      <c r="Q49" s="66"/>
      <c r="R49" s="66"/>
      <c r="S49" s="66"/>
      <c r="T49" s="66"/>
      <c r="U49" s="66"/>
      <c r="V49" s="66"/>
      <c r="W49" s="66"/>
      <c r="X49" s="58" t="s">
        <v>108</v>
      </c>
      <c r="Y49" s="58" t="s">
        <v>109</v>
      </c>
      <c r="Z49" s="58" t="s">
        <v>109</v>
      </c>
      <c r="AA49" s="58" t="s">
        <v>109</v>
      </c>
      <c r="AB49" s="58" t="s">
        <v>109</v>
      </c>
      <c r="AC49" s="58" t="s">
        <v>128</v>
      </c>
      <c r="AD49" s="58">
        <v>8</v>
      </c>
      <c r="AE49" s="58"/>
      <c r="AF49" s="58"/>
      <c r="AG49" s="56" t="s">
        <v>351</v>
      </c>
      <c r="AH49" s="56" t="s">
        <v>1830</v>
      </c>
      <c r="AI49" s="58"/>
      <c r="AJ49" s="60"/>
      <c r="AK49" s="58"/>
      <c r="AL49" s="58"/>
      <c r="AM49" s="58"/>
      <c r="AN49" s="58"/>
      <c r="AO49" s="58"/>
    </row>
    <row r="50" spans="1:41" s="44" customFormat="1" ht="57" customHeight="1">
      <c r="A50" s="55" t="s">
        <v>244</v>
      </c>
      <c r="B50" s="56" t="s">
        <v>354</v>
      </c>
      <c r="C50" s="56" t="s">
        <v>355</v>
      </c>
      <c r="D50" s="58" t="s">
        <v>196</v>
      </c>
      <c r="E50" s="58" t="s">
        <v>197</v>
      </c>
      <c r="F50" s="58" t="s">
        <v>130</v>
      </c>
      <c r="G50" s="58" t="s">
        <v>249</v>
      </c>
      <c r="H50" s="58" t="s">
        <v>356</v>
      </c>
      <c r="I50" s="70"/>
      <c r="J50" s="66">
        <f>K50</f>
        <v>184</v>
      </c>
      <c r="K50" s="66">
        <f>L50</f>
        <v>184</v>
      </c>
      <c r="L50" s="66">
        <v>184</v>
      </c>
      <c r="M50" s="66"/>
      <c r="N50" s="66"/>
      <c r="O50" s="66"/>
      <c r="P50" s="66"/>
      <c r="Q50" s="66"/>
      <c r="R50" s="66"/>
      <c r="S50" s="66"/>
      <c r="T50" s="66"/>
      <c r="U50" s="66"/>
      <c r="V50" s="66"/>
      <c r="W50" s="66"/>
      <c r="X50" s="58" t="s">
        <v>108</v>
      </c>
      <c r="Y50" s="58" t="s">
        <v>109</v>
      </c>
      <c r="Z50" s="58" t="s">
        <v>109</v>
      </c>
      <c r="AA50" s="58" t="s">
        <v>109</v>
      </c>
      <c r="AB50" s="58" t="s">
        <v>109</v>
      </c>
      <c r="AC50" s="58" t="s">
        <v>128</v>
      </c>
      <c r="AD50" s="58">
        <v>47</v>
      </c>
      <c r="AE50" s="58">
        <v>167</v>
      </c>
      <c r="AF50" s="58">
        <v>167</v>
      </c>
      <c r="AG50" s="56" t="s">
        <v>357</v>
      </c>
      <c r="AH50" s="56" t="s">
        <v>358</v>
      </c>
      <c r="AI50" s="58"/>
      <c r="AJ50" s="60" t="s">
        <v>109</v>
      </c>
      <c r="AK50" s="58" t="s">
        <v>359</v>
      </c>
    </row>
    <row r="51" spans="1:41" s="44" customFormat="1" ht="60" customHeight="1">
      <c r="A51" s="55" t="s">
        <v>244</v>
      </c>
      <c r="B51" s="56" t="s">
        <v>360</v>
      </c>
      <c r="C51" s="56" t="s">
        <v>361</v>
      </c>
      <c r="D51" s="58" t="s">
        <v>196</v>
      </c>
      <c r="E51" s="58" t="s">
        <v>362</v>
      </c>
      <c r="F51" s="58" t="s">
        <v>130</v>
      </c>
      <c r="G51" s="58" t="s">
        <v>249</v>
      </c>
      <c r="H51" s="58" t="s">
        <v>363</v>
      </c>
      <c r="I51" s="70"/>
      <c r="J51" s="66">
        <f>K51</f>
        <v>214.77938</v>
      </c>
      <c r="K51" s="66">
        <f>L51+M51+N51+O51</f>
        <v>214.77938</v>
      </c>
      <c r="L51" s="66">
        <v>214.77938</v>
      </c>
      <c r="M51" s="66"/>
      <c r="N51" s="66"/>
      <c r="O51" s="66"/>
      <c r="P51" s="66"/>
      <c r="Q51" s="66"/>
      <c r="R51" s="66"/>
      <c r="S51" s="66"/>
      <c r="T51" s="66"/>
      <c r="U51" s="66"/>
      <c r="V51" s="66"/>
      <c r="W51" s="66"/>
      <c r="X51" s="58" t="s">
        <v>108</v>
      </c>
      <c r="Y51" s="58" t="s">
        <v>109</v>
      </c>
      <c r="Z51" s="58" t="s">
        <v>128</v>
      </c>
      <c r="AA51" s="58" t="s">
        <v>109</v>
      </c>
      <c r="AB51" s="58" t="s">
        <v>109</v>
      </c>
      <c r="AC51" s="58" t="s">
        <v>128</v>
      </c>
      <c r="AD51" s="58">
        <v>78</v>
      </c>
      <c r="AE51" s="58">
        <v>227</v>
      </c>
      <c r="AF51" s="58">
        <v>227</v>
      </c>
      <c r="AG51" s="56" t="s">
        <v>357</v>
      </c>
      <c r="AH51" s="56" t="s">
        <v>364</v>
      </c>
      <c r="AI51" s="58"/>
      <c r="AJ51" s="60" t="s">
        <v>109</v>
      </c>
      <c r="AK51" s="58" t="s">
        <v>359</v>
      </c>
      <c r="AL51" s="58"/>
      <c r="AM51" s="58"/>
      <c r="AN51" s="58"/>
      <c r="AO51" s="58"/>
    </row>
    <row r="52" spans="1:41" s="44" customFormat="1" ht="62.4">
      <c r="A52" s="55" t="s">
        <v>244</v>
      </c>
      <c r="B52" s="72" t="s">
        <v>365</v>
      </c>
      <c r="C52" s="73" t="s">
        <v>366</v>
      </c>
      <c r="D52" s="74" t="s">
        <v>196</v>
      </c>
      <c r="E52" s="75" t="s">
        <v>362</v>
      </c>
      <c r="F52" s="75" t="s">
        <v>130</v>
      </c>
      <c r="G52" s="75" t="s">
        <v>249</v>
      </c>
      <c r="H52" s="75" t="s">
        <v>363</v>
      </c>
      <c r="I52" s="76"/>
      <c r="J52" s="66">
        <v>97.65</v>
      </c>
      <c r="K52" s="66">
        <v>97.65</v>
      </c>
      <c r="L52" s="66">
        <v>97.65</v>
      </c>
      <c r="M52" s="66"/>
      <c r="N52" s="66"/>
      <c r="O52" s="66"/>
      <c r="P52" s="66"/>
      <c r="Q52" s="66"/>
      <c r="R52" s="66"/>
      <c r="S52" s="66"/>
      <c r="T52" s="66"/>
      <c r="U52" s="66"/>
      <c r="V52" s="66"/>
      <c r="W52" s="66"/>
      <c r="X52" s="75" t="s">
        <v>108</v>
      </c>
      <c r="Y52" s="75" t="s">
        <v>109</v>
      </c>
      <c r="Z52" s="75" t="s">
        <v>128</v>
      </c>
      <c r="AA52" s="75" t="s">
        <v>109</v>
      </c>
      <c r="AB52" s="75" t="s">
        <v>109</v>
      </c>
      <c r="AC52" s="75" t="s">
        <v>128</v>
      </c>
      <c r="AD52" s="75">
        <v>78</v>
      </c>
      <c r="AE52" s="75">
        <v>227</v>
      </c>
      <c r="AF52" s="75">
        <v>227</v>
      </c>
      <c r="AG52" s="73" t="s">
        <v>367</v>
      </c>
      <c r="AH52" s="73" t="s">
        <v>368</v>
      </c>
      <c r="AI52" s="75"/>
      <c r="AJ52" s="77" t="s">
        <v>109</v>
      </c>
      <c r="AK52" s="75" t="s">
        <v>304</v>
      </c>
      <c r="AL52" s="78"/>
      <c r="AM52" s="78"/>
      <c r="AN52" s="78"/>
      <c r="AO52" s="78"/>
    </row>
    <row r="53" spans="1:41" s="44" customFormat="1" ht="60" customHeight="1">
      <c r="A53" s="55" t="s">
        <v>253</v>
      </c>
      <c r="B53" s="72" t="s">
        <v>369</v>
      </c>
      <c r="C53" s="73" t="s">
        <v>370</v>
      </c>
      <c r="D53" s="74" t="s">
        <v>196</v>
      </c>
      <c r="E53" s="75" t="s">
        <v>362</v>
      </c>
      <c r="F53" s="75" t="s">
        <v>130</v>
      </c>
      <c r="G53" s="75" t="s">
        <v>249</v>
      </c>
      <c r="H53" s="75" t="s">
        <v>363</v>
      </c>
      <c r="I53" s="76"/>
      <c r="J53" s="66">
        <v>20</v>
      </c>
      <c r="K53" s="66">
        <v>20</v>
      </c>
      <c r="L53" s="66">
        <v>20</v>
      </c>
      <c r="M53" s="66"/>
      <c r="N53" s="66"/>
      <c r="O53" s="66"/>
      <c r="P53" s="66"/>
      <c r="Q53" s="66"/>
      <c r="R53" s="66"/>
      <c r="S53" s="66"/>
      <c r="T53" s="66"/>
      <c r="U53" s="66"/>
      <c r="V53" s="66"/>
      <c r="W53" s="66"/>
      <c r="X53" s="75" t="s">
        <v>108</v>
      </c>
      <c r="Y53" s="75" t="s">
        <v>109</v>
      </c>
      <c r="Z53" s="75" t="s">
        <v>128</v>
      </c>
      <c r="AA53" s="75" t="s">
        <v>128</v>
      </c>
      <c r="AB53" s="75" t="s">
        <v>109</v>
      </c>
      <c r="AC53" s="75" t="s">
        <v>128</v>
      </c>
      <c r="AD53" s="75">
        <v>78</v>
      </c>
      <c r="AE53" s="75">
        <v>227</v>
      </c>
      <c r="AF53" s="75">
        <v>227</v>
      </c>
      <c r="AG53" s="73" t="s">
        <v>367</v>
      </c>
      <c r="AH53" s="73" t="s">
        <v>368</v>
      </c>
      <c r="AI53" s="75"/>
      <c r="AJ53" s="77"/>
      <c r="AK53" s="75"/>
      <c r="AL53" s="78"/>
      <c r="AM53" s="78"/>
      <c r="AN53" s="78"/>
      <c r="AO53" s="78"/>
    </row>
    <row r="54" spans="1:41" s="44" customFormat="1" ht="87" customHeight="1">
      <c r="A54" s="55" t="s">
        <v>244</v>
      </c>
      <c r="B54" s="56" t="s">
        <v>371</v>
      </c>
      <c r="C54" s="56" t="s">
        <v>372</v>
      </c>
      <c r="D54" s="58" t="s">
        <v>203</v>
      </c>
      <c r="E54" s="58" t="s">
        <v>373</v>
      </c>
      <c r="F54" s="58" t="s">
        <v>130</v>
      </c>
      <c r="G54" s="58" t="s">
        <v>249</v>
      </c>
      <c r="H54" s="58" t="s">
        <v>374</v>
      </c>
      <c r="I54" s="79"/>
      <c r="J54" s="66">
        <f>K54+P54+Q54+R54+S54+T54+U54+V54+W54</f>
        <v>120.00639200000001</v>
      </c>
      <c r="K54" s="66">
        <f>L54+M54+N54+O54</f>
        <v>120.00639200000001</v>
      </c>
      <c r="L54" s="80">
        <v>120.00639200000001</v>
      </c>
      <c r="M54" s="66"/>
      <c r="N54" s="66"/>
      <c r="O54" s="66"/>
      <c r="P54" s="66"/>
      <c r="Q54" s="66"/>
      <c r="R54" s="66"/>
      <c r="S54" s="66"/>
      <c r="T54" s="66"/>
      <c r="U54" s="66"/>
      <c r="V54" s="66"/>
      <c r="W54" s="66"/>
      <c r="X54" s="58" t="s">
        <v>108</v>
      </c>
      <c r="Y54" s="58" t="s">
        <v>109</v>
      </c>
      <c r="Z54" s="58" t="s">
        <v>128</v>
      </c>
      <c r="AA54" s="58" t="s">
        <v>128</v>
      </c>
      <c r="AB54" s="58" t="s">
        <v>109</v>
      </c>
      <c r="AC54" s="58" t="s">
        <v>128</v>
      </c>
      <c r="AD54" s="58">
        <v>84</v>
      </c>
      <c r="AE54" s="81">
        <v>317</v>
      </c>
      <c r="AF54" s="81">
        <v>317</v>
      </c>
      <c r="AG54" s="56" t="s">
        <v>375</v>
      </c>
      <c r="AH54" s="56" t="s">
        <v>376</v>
      </c>
      <c r="AI54" s="58"/>
      <c r="AJ54" s="82" t="s">
        <v>109</v>
      </c>
    </row>
    <row r="55" spans="1:41" s="44" customFormat="1" ht="89.1" customHeight="1">
      <c r="A55" s="55" t="s">
        <v>244</v>
      </c>
      <c r="B55" s="56" t="s">
        <v>377</v>
      </c>
      <c r="C55" s="56" t="s">
        <v>378</v>
      </c>
      <c r="D55" s="58" t="s">
        <v>203</v>
      </c>
      <c r="E55" s="58" t="s">
        <v>379</v>
      </c>
      <c r="F55" s="58" t="s">
        <v>130</v>
      </c>
      <c r="G55" s="58" t="s">
        <v>249</v>
      </c>
      <c r="H55" s="58" t="s">
        <v>380</v>
      </c>
      <c r="I55" s="70"/>
      <c r="J55" s="66">
        <f>K55+P55+Q55+R55+S55+T55+U55+V55+W55</f>
        <v>125.887455</v>
      </c>
      <c r="K55" s="66">
        <f>L55+M55+N55+O55</f>
        <v>125.887455</v>
      </c>
      <c r="L55" s="80">
        <v>125.887455</v>
      </c>
      <c r="M55" s="66"/>
      <c r="N55" s="66"/>
      <c r="O55" s="66"/>
      <c r="P55" s="66"/>
      <c r="Q55" s="66"/>
      <c r="R55" s="66"/>
      <c r="S55" s="66"/>
      <c r="T55" s="66"/>
      <c r="U55" s="66"/>
      <c r="V55" s="66"/>
      <c r="W55" s="66"/>
      <c r="X55" s="58" t="s">
        <v>108</v>
      </c>
      <c r="Y55" s="58" t="s">
        <v>109</v>
      </c>
      <c r="Z55" s="58" t="s">
        <v>128</v>
      </c>
      <c r="AA55" s="58" t="s">
        <v>128</v>
      </c>
      <c r="AB55" s="58" t="s">
        <v>109</v>
      </c>
      <c r="AC55" s="58" t="s">
        <v>128</v>
      </c>
      <c r="AD55" s="83">
        <v>232</v>
      </c>
      <c r="AE55" s="84">
        <v>700</v>
      </c>
      <c r="AF55" s="58">
        <v>700</v>
      </c>
      <c r="AG55" s="56" t="s">
        <v>375</v>
      </c>
      <c r="AH55" s="56" t="s">
        <v>381</v>
      </c>
      <c r="AI55" s="58"/>
      <c r="AJ55" s="60"/>
      <c r="AK55" s="58"/>
      <c r="AL55" s="58"/>
      <c r="AM55" s="58"/>
      <c r="AN55" s="58"/>
      <c r="AO55" s="58"/>
    </row>
    <row r="56" spans="1:41" s="44" customFormat="1" ht="87" customHeight="1">
      <c r="A56" s="55" t="s">
        <v>244</v>
      </c>
      <c r="B56" s="56" t="s">
        <v>382</v>
      </c>
      <c r="C56" s="56" t="s">
        <v>383</v>
      </c>
      <c r="D56" s="58" t="s">
        <v>203</v>
      </c>
      <c r="E56" s="58" t="s">
        <v>210</v>
      </c>
      <c r="F56" s="58" t="s">
        <v>130</v>
      </c>
      <c r="G56" s="58" t="s">
        <v>249</v>
      </c>
      <c r="H56" s="58" t="s">
        <v>384</v>
      </c>
      <c r="I56" s="79"/>
      <c r="J56" s="66">
        <f>K56+P56+Q56+R56+S56+T56+U56+V56+W56</f>
        <v>172.69842499999999</v>
      </c>
      <c r="K56" s="66">
        <f>L56+M56+N56+O56</f>
        <v>172.69842499999999</v>
      </c>
      <c r="L56" s="80">
        <v>172.69842499999999</v>
      </c>
      <c r="M56" s="66"/>
      <c r="N56" s="66"/>
      <c r="O56" s="66"/>
      <c r="P56" s="66"/>
      <c r="Q56" s="66"/>
      <c r="R56" s="66"/>
      <c r="S56" s="66"/>
      <c r="T56" s="66"/>
      <c r="U56" s="66"/>
      <c r="V56" s="66"/>
      <c r="W56" s="66"/>
      <c r="X56" s="58" t="s">
        <v>108</v>
      </c>
      <c r="Y56" s="58" t="s">
        <v>109</v>
      </c>
      <c r="Z56" s="58" t="s">
        <v>128</v>
      </c>
      <c r="AA56" s="58" t="s">
        <v>128</v>
      </c>
      <c r="AB56" s="58" t="s">
        <v>109</v>
      </c>
      <c r="AC56" s="58" t="s">
        <v>128</v>
      </c>
      <c r="AD56" s="58">
        <v>158</v>
      </c>
      <c r="AE56" s="81">
        <v>536</v>
      </c>
      <c r="AF56" s="81">
        <v>536</v>
      </c>
      <c r="AG56" s="56" t="s">
        <v>375</v>
      </c>
      <c r="AH56" s="56" t="s">
        <v>385</v>
      </c>
      <c r="AI56" s="58"/>
      <c r="AJ56" s="82" t="s">
        <v>109</v>
      </c>
    </row>
    <row r="57" spans="1:41" s="44" customFormat="1" ht="87" customHeight="1">
      <c r="A57" s="55" t="s">
        <v>253</v>
      </c>
      <c r="B57" s="68" t="s">
        <v>386</v>
      </c>
      <c r="C57" s="56" t="s">
        <v>387</v>
      </c>
      <c r="D57" s="58" t="s">
        <v>203</v>
      </c>
      <c r="E57" s="58" t="s">
        <v>379</v>
      </c>
      <c r="F57" s="58" t="s">
        <v>130</v>
      </c>
      <c r="G57" s="58" t="s">
        <v>249</v>
      </c>
      <c r="H57" s="58" t="s">
        <v>380</v>
      </c>
      <c r="I57" s="70"/>
      <c r="J57" s="66">
        <v>14.7</v>
      </c>
      <c r="K57" s="66">
        <v>14.7</v>
      </c>
      <c r="L57" s="66">
        <v>14.7</v>
      </c>
      <c r="M57" s="66"/>
      <c r="N57" s="66"/>
      <c r="O57" s="66"/>
      <c r="P57" s="66"/>
      <c r="Q57" s="66"/>
      <c r="R57" s="66"/>
      <c r="S57" s="66"/>
      <c r="T57" s="66"/>
      <c r="U57" s="66"/>
      <c r="V57" s="66"/>
      <c r="W57" s="66"/>
      <c r="X57" s="58" t="s">
        <v>108</v>
      </c>
      <c r="Y57" s="58" t="s">
        <v>109</v>
      </c>
      <c r="Z57" s="58" t="s">
        <v>128</v>
      </c>
      <c r="AA57" s="58" t="s">
        <v>128</v>
      </c>
      <c r="AB57" s="58" t="s">
        <v>109</v>
      </c>
      <c r="AC57" s="58" t="s">
        <v>128</v>
      </c>
      <c r="AD57" s="58">
        <v>16</v>
      </c>
      <c r="AE57" s="81">
        <v>50</v>
      </c>
      <c r="AF57" s="81">
        <v>50</v>
      </c>
      <c r="AG57" s="56" t="s">
        <v>375</v>
      </c>
      <c r="AH57" s="56" t="s">
        <v>388</v>
      </c>
      <c r="AI57" s="58"/>
      <c r="AJ57" s="82"/>
    </row>
    <row r="58" spans="1:41" s="44" customFormat="1" ht="69" customHeight="1">
      <c r="A58" s="55"/>
      <c r="B58" s="55" t="s">
        <v>389</v>
      </c>
      <c r="C58" s="55" t="s">
        <v>390</v>
      </c>
      <c r="D58" s="67" t="s">
        <v>203</v>
      </c>
      <c r="E58" s="67" t="s">
        <v>391</v>
      </c>
      <c r="F58" s="67" t="s">
        <v>130</v>
      </c>
      <c r="G58" s="67" t="s">
        <v>249</v>
      </c>
      <c r="H58" s="58" t="str">
        <f>VLOOKUP(E58,[1]Sheet1!$A$3:$C$16,2,FALSE)</f>
        <v>谈为印</v>
      </c>
      <c r="I58" s="67"/>
      <c r="J58" s="66">
        <f>K58</f>
        <v>223</v>
      </c>
      <c r="K58" s="66">
        <f>L58</f>
        <v>223</v>
      </c>
      <c r="L58" s="80">
        <v>223</v>
      </c>
      <c r="M58" s="66"/>
      <c r="N58" s="66"/>
      <c r="O58" s="66"/>
      <c r="P58" s="66"/>
      <c r="Q58" s="66"/>
      <c r="R58" s="66"/>
      <c r="S58" s="66"/>
      <c r="T58" s="66"/>
      <c r="U58" s="66"/>
      <c r="V58" s="66"/>
      <c r="W58" s="66"/>
      <c r="X58" s="58" t="s">
        <v>108</v>
      </c>
      <c r="Y58" s="58" t="s">
        <v>109</v>
      </c>
      <c r="Z58" s="58" t="s">
        <v>128</v>
      </c>
      <c r="AA58" s="58" t="s">
        <v>128</v>
      </c>
      <c r="AB58" s="58" t="s">
        <v>109</v>
      </c>
      <c r="AC58" s="58" t="s">
        <v>128</v>
      </c>
      <c r="AD58" s="67" t="s">
        <v>392</v>
      </c>
      <c r="AE58" s="67" t="s">
        <v>393</v>
      </c>
      <c r="AF58" s="67" t="s">
        <v>393</v>
      </c>
      <c r="AG58" s="55" t="s">
        <v>251</v>
      </c>
      <c r="AH58" s="55" t="s">
        <v>394</v>
      </c>
      <c r="AI58" s="58"/>
      <c r="AJ58" s="60" t="s">
        <v>109</v>
      </c>
      <c r="AK58" s="58" t="s">
        <v>304</v>
      </c>
    </row>
    <row r="59" spans="1:41" s="44" customFormat="1" ht="87.9" customHeight="1">
      <c r="A59" s="55"/>
      <c r="B59" s="55" t="s">
        <v>395</v>
      </c>
      <c r="C59" s="56" t="s">
        <v>396</v>
      </c>
      <c r="D59" s="67" t="s">
        <v>203</v>
      </c>
      <c r="E59" s="67" t="s">
        <v>391</v>
      </c>
      <c r="F59" s="67" t="s">
        <v>130</v>
      </c>
      <c r="G59" s="67" t="s">
        <v>249</v>
      </c>
      <c r="H59" s="58" t="str">
        <f>VLOOKUP(E59,[1]Sheet1!$A$3:$C$16,2,FALSE)</f>
        <v>谈为印</v>
      </c>
      <c r="I59" s="67"/>
      <c r="J59" s="66">
        <f t="shared" ref="J59:J64" si="5">K59+P59+Q59+R59+S59+T59+U59+V59+W59</f>
        <v>151.19999999999999</v>
      </c>
      <c r="K59" s="66">
        <v>151.19999999999999</v>
      </c>
      <c r="L59" s="66">
        <v>151.19999999999999</v>
      </c>
      <c r="M59" s="66"/>
      <c r="N59" s="66"/>
      <c r="O59" s="66"/>
      <c r="P59" s="66"/>
      <c r="Q59" s="66"/>
      <c r="R59" s="66"/>
      <c r="S59" s="66"/>
      <c r="T59" s="66"/>
      <c r="U59" s="66"/>
      <c r="V59" s="66"/>
      <c r="W59" s="66"/>
      <c r="X59" s="58" t="s">
        <v>108</v>
      </c>
      <c r="Y59" s="58" t="s">
        <v>109</v>
      </c>
      <c r="Z59" s="58" t="s">
        <v>128</v>
      </c>
      <c r="AA59" s="58" t="s">
        <v>128</v>
      </c>
      <c r="AB59" s="58" t="s">
        <v>109</v>
      </c>
      <c r="AC59" s="58" t="s">
        <v>128</v>
      </c>
      <c r="AD59" s="67" t="s">
        <v>397</v>
      </c>
      <c r="AE59" s="67" t="s">
        <v>398</v>
      </c>
      <c r="AF59" s="67" t="s">
        <v>398</v>
      </c>
      <c r="AG59" s="55" t="s">
        <v>251</v>
      </c>
      <c r="AH59" s="55" t="s">
        <v>399</v>
      </c>
      <c r="AI59" s="58"/>
      <c r="AJ59" s="60" t="s">
        <v>109</v>
      </c>
      <c r="AK59" s="58" t="s">
        <v>304</v>
      </c>
    </row>
    <row r="60" spans="1:41" s="44" customFormat="1" ht="57" customHeight="1">
      <c r="A60" s="55" t="s">
        <v>244</v>
      </c>
      <c r="B60" s="68" t="s">
        <v>400</v>
      </c>
      <c r="C60" s="56" t="s">
        <v>401</v>
      </c>
      <c r="D60" s="58" t="s">
        <v>203</v>
      </c>
      <c r="E60" s="58" t="s">
        <v>210</v>
      </c>
      <c r="F60" s="58" t="s">
        <v>130</v>
      </c>
      <c r="G60" s="58" t="s">
        <v>249</v>
      </c>
      <c r="H60" s="58" t="s">
        <v>402</v>
      </c>
      <c r="I60" s="67"/>
      <c r="J60" s="66">
        <f t="shared" si="5"/>
        <v>65.94</v>
      </c>
      <c r="K60" s="66">
        <f>L60+M60+N60+O60</f>
        <v>65.94</v>
      </c>
      <c r="L60" s="66">
        <v>65.94</v>
      </c>
      <c r="M60" s="66"/>
      <c r="N60" s="66"/>
      <c r="O60" s="66"/>
      <c r="P60" s="66"/>
      <c r="Q60" s="66"/>
      <c r="R60" s="66"/>
      <c r="S60" s="66"/>
      <c r="T60" s="66"/>
      <c r="U60" s="66"/>
      <c r="V60" s="66"/>
      <c r="W60" s="66"/>
      <c r="X60" s="58" t="s">
        <v>108</v>
      </c>
      <c r="Y60" s="58" t="s">
        <v>109</v>
      </c>
      <c r="Z60" s="58" t="s">
        <v>109</v>
      </c>
      <c r="AA60" s="58" t="s">
        <v>109</v>
      </c>
      <c r="AB60" s="58" t="s">
        <v>109</v>
      </c>
      <c r="AC60" s="58" t="s">
        <v>128</v>
      </c>
      <c r="AD60" s="58">
        <v>158</v>
      </c>
      <c r="AE60" s="58">
        <v>536</v>
      </c>
      <c r="AF60" s="58">
        <v>536</v>
      </c>
      <c r="AG60" s="56" t="s">
        <v>403</v>
      </c>
      <c r="AH60" s="56" t="s">
        <v>404</v>
      </c>
      <c r="AI60" s="58"/>
      <c r="AJ60" s="60"/>
      <c r="AK60" s="58"/>
      <c r="AL60" s="58"/>
      <c r="AM60" s="58"/>
      <c r="AN60" s="58"/>
      <c r="AO60" s="58"/>
    </row>
    <row r="61" spans="1:41" s="44" customFormat="1" ht="50.1" customHeight="1">
      <c r="A61" s="55" t="s">
        <v>244</v>
      </c>
      <c r="B61" s="56" t="s">
        <v>405</v>
      </c>
      <c r="C61" s="56" t="s">
        <v>406</v>
      </c>
      <c r="D61" s="58" t="s">
        <v>203</v>
      </c>
      <c r="E61" s="58" t="s">
        <v>407</v>
      </c>
      <c r="F61" s="58" t="s">
        <v>130</v>
      </c>
      <c r="G61" s="58" t="s">
        <v>249</v>
      </c>
      <c r="H61" s="58" t="s">
        <v>408</v>
      </c>
      <c r="I61" s="67"/>
      <c r="J61" s="66">
        <f t="shared" si="5"/>
        <v>50</v>
      </c>
      <c r="K61" s="66">
        <f>L61+M61+N61+O61</f>
        <v>50</v>
      </c>
      <c r="L61" s="66">
        <v>50</v>
      </c>
      <c r="M61" s="66"/>
      <c r="N61" s="66"/>
      <c r="O61" s="66"/>
      <c r="P61" s="66"/>
      <c r="Q61" s="66"/>
      <c r="R61" s="66"/>
      <c r="S61" s="66"/>
      <c r="T61" s="66"/>
      <c r="U61" s="66"/>
      <c r="V61" s="66"/>
      <c r="W61" s="66"/>
      <c r="X61" s="58" t="s">
        <v>127</v>
      </c>
      <c r="Y61" s="58" t="s">
        <v>109</v>
      </c>
      <c r="Z61" s="58" t="s">
        <v>109</v>
      </c>
      <c r="AA61" s="58" t="s">
        <v>109</v>
      </c>
      <c r="AB61" s="58" t="s">
        <v>109</v>
      </c>
      <c r="AC61" s="58" t="s">
        <v>128</v>
      </c>
      <c r="AD61" s="58">
        <v>120</v>
      </c>
      <c r="AE61" s="81">
        <v>360</v>
      </c>
      <c r="AF61" s="81">
        <v>360</v>
      </c>
      <c r="AG61" s="55" t="s">
        <v>403</v>
      </c>
      <c r="AH61" s="68" t="s">
        <v>409</v>
      </c>
      <c r="AI61" s="69"/>
      <c r="AJ61" s="60"/>
      <c r="AK61" s="58"/>
      <c r="AL61" s="58"/>
      <c r="AM61" s="58"/>
      <c r="AN61" s="58"/>
      <c r="AO61" s="67"/>
    </row>
    <row r="62" spans="1:41" s="44" customFormat="1" ht="63" customHeight="1">
      <c r="A62" s="55" t="s">
        <v>244</v>
      </c>
      <c r="B62" s="56" t="s">
        <v>410</v>
      </c>
      <c r="C62" s="56" t="s">
        <v>411</v>
      </c>
      <c r="D62" s="58" t="s">
        <v>203</v>
      </c>
      <c r="E62" s="58" t="s">
        <v>412</v>
      </c>
      <c r="F62" s="58" t="s">
        <v>130</v>
      </c>
      <c r="G62" s="58" t="s">
        <v>249</v>
      </c>
      <c r="H62" s="58" t="s">
        <v>413</v>
      </c>
      <c r="I62" s="67"/>
      <c r="J62" s="66">
        <f t="shared" si="5"/>
        <v>20</v>
      </c>
      <c r="K62" s="66">
        <f>L62+M62+N62+O62</f>
        <v>20</v>
      </c>
      <c r="L62" s="66">
        <v>20</v>
      </c>
      <c r="M62" s="66"/>
      <c r="N62" s="66"/>
      <c r="O62" s="66"/>
      <c r="P62" s="66"/>
      <c r="Q62" s="66"/>
      <c r="R62" s="66"/>
      <c r="S62" s="66"/>
      <c r="T62" s="66"/>
      <c r="U62" s="66"/>
      <c r="V62" s="66"/>
      <c r="W62" s="66"/>
      <c r="X62" s="58" t="s">
        <v>108</v>
      </c>
      <c r="Y62" s="58" t="s">
        <v>109</v>
      </c>
      <c r="Z62" s="58" t="s">
        <v>109</v>
      </c>
      <c r="AA62" s="58" t="s">
        <v>109</v>
      </c>
      <c r="AB62" s="58" t="s">
        <v>109</v>
      </c>
      <c r="AC62" s="58" t="s">
        <v>128</v>
      </c>
      <c r="AD62" s="58">
        <v>90</v>
      </c>
      <c r="AE62" s="81">
        <v>270</v>
      </c>
      <c r="AF62" s="81">
        <v>270</v>
      </c>
      <c r="AG62" s="56" t="s">
        <v>403</v>
      </c>
      <c r="AH62" s="56" t="s">
        <v>409</v>
      </c>
      <c r="AI62" s="69"/>
      <c r="AJ62" s="60"/>
      <c r="AK62" s="58"/>
      <c r="AL62" s="58"/>
      <c r="AM62" s="58"/>
      <c r="AN62" s="58"/>
      <c r="AO62" s="67"/>
    </row>
    <row r="63" spans="1:41" s="44" customFormat="1" ht="71.099999999999994" customHeight="1">
      <c r="A63" s="55" t="s">
        <v>244</v>
      </c>
      <c r="B63" s="56" t="s">
        <v>414</v>
      </c>
      <c r="C63" s="56" t="s">
        <v>415</v>
      </c>
      <c r="D63" s="58" t="s">
        <v>203</v>
      </c>
      <c r="E63" s="58" t="s">
        <v>412</v>
      </c>
      <c r="F63" s="58" t="s">
        <v>130</v>
      </c>
      <c r="G63" s="58" t="s">
        <v>249</v>
      </c>
      <c r="H63" s="58" t="s">
        <v>413</v>
      </c>
      <c r="I63" s="67"/>
      <c r="J63" s="66">
        <f t="shared" si="5"/>
        <v>60</v>
      </c>
      <c r="K63" s="66">
        <f>L63+M63+N63+O63</f>
        <v>60</v>
      </c>
      <c r="L63" s="66">
        <v>60</v>
      </c>
      <c r="M63" s="66"/>
      <c r="N63" s="66"/>
      <c r="O63" s="66"/>
      <c r="P63" s="66"/>
      <c r="Q63" s="66"/>
      <c r="R63" s="66"/>
      <c r="S63" s="66"/>
      <c r="T63" s="66"/>
      <c r="U63" s="66"/>
      <c r="V63" s="66"/>
      <c r="W63" s="66"/>
      <c r="X63" s="58" t="s">
        <v>108</v>
      </c>
      <c r="Y63" s="58" t="s">
        <v>109</v>
      </c>
      <c r="Z63" s="58" t="s">
        <v>109</v>
      </c>
      <c r="AA63" s="58" t="s">
        <v>109</v>
      </c>
      <c r="AB63" s="58" t="s">
        <v>109</v>
      </c>
      <c r="AC63" s="58" t="s">
        <v>128</v>
      </c>
      <c r="AD63" s="58">
        <v>156</v>
      </c>
      <c r="AE63" s="81">
        <v>440</v>
      </c>
      <c r="AF63" s="81">
        <v>440</v>
      </c>
      <c r="AG63" s="56" t="s">
        <v>403</v>
      </c>
      <c r="AH63" s="56" t="s">
        <v>409</v>
      </c>
      <c r="AI63" s="69"/>
      <c r="AJ63" s="60"/>
      <c r="AK63" s="58"/>
      <c r="AL63" s="58"/>
      <c r="AM63" s="58"/>
      <c r="AN63" s="58"/>
      <c r="AO63" s="67"/>
    </row>
    <row r="64" spans="1:41" s="44" customFormat="1" ht="50.1" customHeight="1">
      <c r="A64" s="55" t="s">
        <v>244</v>
      </c>
      <c r="B64" s="56" t="s">
        <v>416</v>
      </c>
      <c r="C64" s="56" t="s">
        <v>417</v>
      </c>
      <c r="D64" s="58" t="s">
        <v>203</v>
      </c>
      <c r="E64" s="58" t="s">
        <v>418</v>
      </c>
      <c r="F64" s="58" t="s">
        <v>130</v>
      </c>
      <c r="G64" s="58" t="s">
        <v>249</v>
      </c>
      <c r="H64" s="58" t="s">
        <v>419</v>
      </c>
      <c r="I64" s="67"/>
      <c r="J64" s="66">
        <f t="shared" si="5"/>
        <v>50</v>
      </c>
      <c r="K64" s="66">
        <f>L64+M64+N64+O64</f>
        <v>50</v>
      </c>
      <c r="L64" s="66">
        <v>50</v>
      </c>
      <c r="M64" s="66"/>
      <c r="N64" s="66"/>
      <c r="O64" s="66"/>
      <c r="P64" s="66"/>
      <c r="Q64" s="66"/>
      <c r="R64" s="66"/>
      <c r="S64" s="66"/>
      <c r="T64" s="66"/>
      <c r="U64" s="66"/>
      <c r="V64" s="66"/>
      <c r="W64" s="66"/>
      <c r="X64" s="58" t="s">
        <v>108</v>
      </c>
      <c r="Y64" s="58" t="s">
        <v>109</v>
      </c>
      <c r="Z64" s="58" t="s">
        <v>109</v>
      </c>
      <c r="AA64" s="58" t="s">
        <v>109</v>
      </c>
      <c r="AB64" s="58" t="s">
        <v>109</v>
      </c>
      <c r="AC64" s="58" t="s">
        <v>128</v>
      </c>
      <c r="AD64" s="58">
        <v>130</v>
      </c>
      <c r="AE64" s="81">
        <v>455</v>
      </c>
      <c r="AF64" s="81">
        <v>455</v>
      </c>
      <c r="AG64" s="56" t="s">
        <v>403</v>
      </c>
      <c r="AH64" s="85" t="s">
        <v>409</v>
      </c>
      <c r="AI64" s="69"/>
      <c r="AJ64" s="60"/>
      <c r="AK64" s="58"/>
      <c r="AL64" s="58"/>
      <c r="AM64" s="58"/>
      <c r="AN64" s="58"/>
      <c r="AO64" s="67"/>
    </row>
    <row r="65" spans="1:41" s="44" customFormat="1" ht="50.1" customHeight="1">
      <c r="A65" s="55" t="s">
        <v>244</v>
      </c>
      <c r="B65" s="56" t="s">
        <v>420</v>
      </c>
      <c r="C65" s="56" t="s">
        <v>421</v>
      </c>
      <c r="D65" s="58" t="s">
        <v>203</v>
      </c>
      <c r="E65" s="58" t="s">
        <v>418</v>
      </c>
      <c r="F65" s="58" t="s">
        <v>130</v>
      </c>
      <c r="G65" s="58" t="s">
        <v>249</v>
      </c>
      <c r="H65" s="58" t="str">
        <f>VLOOKUP(E65,[1]Sheet1!$A$3:$C$16,2,FALSE)</f>
        <v>魏长芝</v>
      </c>
      <c r="I65" s="67"/>
      <c r="J65" s="66">
        <v>20</v>
      </c>
      <c r="K65" s="66">
        <v>20</v>
      </c>
      <c r="L65" s="66">
        <v>20</v>
      </c>
      <c r="M65" s="66"/>
      <c r="N65" s="66"/>
      <c r="O65" s="66"/>
      <c r="P65" s="66"/>
      <c r="Q65" s="66"/>
      <c r="R65" s="66"/>
      <c r="S65" s="66"/>
      <c r="T65" s="66"/>
      <c r="U65" s="66"/>
      <c r="V65" s="66"/>
      <c r="W65" s="66"/>
      <c r="X65" s="58" t="s">
        <v>108</v>
      </c>
      <c r="Y65" s="58" t="s">
        <v>109</v>
      </c>
      <c r="Z65" s="58" t="s">
        <v>109</v>
      </c>
      <c r="AA65" s="58" t="s">
        <v>109</v>
      </c>
      <c r="AB65" s="58" t="s">
        <v>109</v>
      </c>
      <c r="AC65" s="58" t="s">
        <v>128</v>
      </c>
      <c r="AD65" s="58">
        <v>144</v>
      </c>
      <c r="AE65" s="81">
        <v>504</v>
      </c>
      <c r="AF65" s="81">
        <v>504</v>
      </c>
      <c r="AG65" s="56" t="s">
        <v>403</v>
      </c>
      <c r="AH65" s="85" t="s">
        <v>409</v>
      </c>
      <c r="AI65" s="69"/>
      <c r="AJ65" s="60"/>
      <c r="AK65" s="58"/>
      <c r="AL65" s="58"/>
      <c r="AM65" s="58"/>
      <c r="AN65" s="58"/>
      <c r="AO65" s="67"/>
    </row>
    <row r="66" spans="1:41" s="44" customFormat="1" ht="50.1" customHeight="1">
      <c r="A66" s="55" t="s">
        <v>244</v>
      </c>
      <c r="B66" s="56" t="s">
        <v>422</v>
      </c>
      <c r="C66" s="56" t="s">
        <v>423</v>
      </c>
      <c r="D66" s="58" t="s">
        <v>203</v>
      </c>
      <c r="E66" s="58" t="s">
        <v>424</v>
      </c>
      <c r="F66" s="58" t="s">
        <v>130</v>
      </c>
      <c r="G66" s="58" t="s">
        <v>249</v>
      </c>
      <c r="H66" s="58" t="str">
        <f>VLOOKUP(E66,[1]Sheet1!$A$3:$C$16,2,FALSE)</f>
        <v>齐长珊</v>
      </c>
      <c r="I66" s="67"/>
      <c r="J66" s="66">
        <v>100</v>
      </c>
      <c r="K66" s="66">
        <v>100</v>
      </c>
      <c r="L66" s="66">
        <v>100</v>
      </c>
      <c r="M66" s="66"/>
      <c r="N66" s="66"/>
      <c r="O66" s="66"/>
      <c r="P66" s="66"/>
      <c r="Q66" s="66"/>
      <c r="R66" s="66"/>
      <c r="S66" s="66"/>
      <c r="T66" s="66"/>
      <c r="U66" s="66"/>
      <c r="V66" s="66"/>
      <c r="W66" s="66"/>
      <c r="X66" s="58" t="s">
        <v>127</v>
      </c>
      <c r="Y66" s="58" t="s">
        <v>109</v>
      </c>
      <c r="Z66" s="58" t="s">
        <v>109</v>
      </c>
      <c r="AA66" s="58" t="s">
        <v>109</v>
      </c>
      <c r="AB66" s="58" t="s">
        <v>109</v>
      </c>
      <c r="AC66" s="58" t="s">
        <v>128</v>
      </c>
      <c r="AD66" s="58">
        <v>159</v>
      </c>
      <c r="AE66" s="81">
        <v>451</v>
      </c>
      <c r="AF66" s="81">
        <v>451</v>
      </c>
      <c r="AG66" s="56" t="s">
        <v>403</v>
      </c>
      <c r="AH66" s="56" t="s">
        <v>409</v>
      </c>
      <c r="AI66" s="69"/>
      <c r="AJ66" s="60"/>
      <c r="AK66" s="58"/>
      <c r="AL66" s="58"/>
      <c r="AM66" s="58"/>
      <c r="AN66" s="58"/>
      <c r="AO66" s="67"/>
    </row>
    <row r="67" spans="1:41" s="44" customFormat="1" ht="60" customHeight="1">
      <c r="A67" s="55" t="s">
        <v>244</v>
      </c>
      <c r="B67" s="68" t="s">
        <v>425</v>
      </c>
      <c r="C67" s="68" t="s">
        <v>426</v>
      </c>
      <c r="D67" s="58" t="s">
        <v>185</v>
      </c>
      <c r="E67" s="58" t="s">
        <v>427</v>
      </c>
      <c r="F67" s="58" t="s">
        <v>130</v>
      </c>
      <c r="G67" s="58" t="s">
        <v>249</v>
      </c>
      <c r="H67" s="58" t="s">
        <v>428</v>
      </c>
      <c r="I67" s="86"/>
      <c r="J67" s="66">
        <f t="shared" ref="J67:J73" si="6">K67+P67+Q67+R67+S67+T67+U67+V67+W67</f>
        <v>90.385850000000005</v>
      </c>
      <c r="K67" s="66">
        <f t="shared" ref="K67:K73" si="7">L67+M67+N67+O67</f>
        <v>90.385850000000005</v>
      </c>
      <c r="L67" s="66">
        <v>90.385850000000005</v>
      </c>
      <c r="M67" s="66"/>
      <c r="N67" s="66"/>
      <c r="O67" s="66"/>
      <c r="P67" s="66"/>
      <c r="Q67" s="66"/>
      <c r="R67" s="66"/>
      <c r="S67" s="66"/>
      <c r="T67" s="66"/>
      <c r="U67" s="66"/>
      <c r="V67" s="66"/>
      <c r="W67" s="66"/>
      <c r="X67" s="58" t="s">
        <v>108</v>
      </c>
      <c r="Y67" s="58" t="s">
        <v>109</v>
      </c>
      <c r="Z67" s="58" t="s">
        <v>109</v>
      </c>
      <c r="AA67" s="58" t="s">
        <v>109</v>
      </c>
      <c r="AB67" s="58" t="s">
        <v>109</v>
      </c>
      <c r="AC67" s="58" t="s">
        <v>128</v>
      </c>
      <c r="AD67" s="66">
        <v>169</v>
      </c>
      <c r="AE67" s="66">
        <v>624</v>
      </c>
      <c r="AF67" s="80">
        <v>624</v>
      </c>
      <c r="AG67" s="56" t="s">
        <v>251</v>
      </c>
      <c r="AH67" s="56" t="s">
        <v>429</v>
      </c>
      <c r="AI67" s="58"/>
      <c r="AJ67" s="60" t="s">
        <v>109</v>
      </c>
      <c r="AK67" s="58"/>
      <c r="AL67" s="58"/>
      <c r="AM67" s="58"/>
      <c r="AN67" s="58"/>
      <c r="AO67" s="58"/>
    </row>
    <row r="68" spans="1:41" s="44" customFormat="1" ht="60" customHeight="1">
      <c r="A68" s="55" t="s">
        <v>244</v>
      </c>
      <c r="B68" s="68" t="s">
        <v>430</v>
      </c>
      <c r="C68" s="68" t="s">
        <v>431</v>
      </c>
      <c r="D68" s="58" t="s">
        <v>185</v>
      </c>
      <c r="E68" s="58" t="s">
        <v>432</v>
      </c>
      <c r="F68" s="58" t="s">
        <v>130</v>
      </c>
      <c r="G68" s="58" t="s">
        <v>249</v>
      </c>
      <c r="H68" s="58" t="s">
        <v>433</v>
      </c>
      <c r="I68" s="86"/>
      <c r="J68" s="66">
        <f t="shared" si="6"/>
        <v>104.41835500000001</v>
      </c>
      <c r="K68" s="66">
        <f t="shared" si="7"/>
        <v>104.41835500000001</v>
      </c>
      <c r="L68" s="66">
        <v>104.41835500000001</v>
      </c>
      <c r="M68" s="66"/>
      <c r="N68" s="66"/>
      <c r="O68" s="66"/>
      <c r="P68" s="66"/>
      <c r="Q68" s="66"/>
      <c r="R68" s="66"/>
      <c r="S68" s="66"/>
      <c r="T68" s="66"/>
      <c r="U68" s="66"/>
      <c r="V68" s="66"/>
      <c r="W68" s="66"/>
      <c r="X68" s="58" t="s">
        <v>108</v>
      </c>
      <c r="Y68" s="58" t="s">
        <v>109</v>
      </c>
      <c r="Z68" s="58" t="s">
        <v>109</v>
      </c>
      <c r="AA68" s="58" t="s">
        <v>109</v>
      </c>
      <c r="AB68" s="58" t="s">
        <v>109</v>
      </c>
      <c r="AC68" s="58" t="s">
        <v>128</v>
      </c>
      <c r="AD68" s="80">
        <v>116</v>
      </c>
      <c r="AE68" s="80">
        <v>412</v>
      </c>
      <c r="AF68" s="69">
        <v>412</v>
      </c>
      <c r="AG68" s="56" t="s">
        <v>251</v>
      </c>
      <c r="AH68" s="56" t="s">
        <v>429</v>
      </c>
      <c r="AI68" s="58"/>
      <c r="AJ68" s="60" t="s">
        <v>109</v>
      </c>
      <c r="AK68" s="58"/>
      <c r="AL68" s="58"/>
      <c r="AM68" s="58"/>
      <c r="AN68" s="58"/>
      <c r="AO68" s="58"/>
    </row>
    <row r="69" spans="1:41" s="44" customFormat="1" ht="60" customHeight="1">
      <c r="A69" s="55" t="s">
        <v>244</v>
      </c>
      <c r="B69" s="68" t="s">
        <v>434</v>
      </c>
      <c r="C69" s="68" t="s">
        <v>435</v>
      </c>
      <c r="D69" s="58" t="s">
        <v>185</v>
      </c>
      <c r="E69" s="58" t="s">
        <v>436</v>
      </c>
      <c r="F69" s="58" t="s">
        <v>130</v>
      </c>
      <c r="G69" s="58" t="s">
        <v>249</v>
      </c>
      <c r="H69" s="58" t="s">
        <v>437</v>
      </c>
      <c r="I69" s="86"/>
      <c r="J69" s="66">
        <f t="shared" si="6"/>
        <v>58.726601000000002</v>
      </c>
      <c r="K69" s="66">
        <f t="shared" si="7"/>
        <v>58.726601000000002</v>
      </c>
      <c r="L69" s="66">
        <v>58.726601000000002</v>
      </c>
      <c r="M69" s="66"/>
      <c r="N69" s="66"/>
      <c r="O69" s="66"/>
      <c r="P69" s="66"/>
      <c r="Q69" s="66"/>
      <c r="R69" s="66"/>
      <c r="S69" s="66"/>
      <c r="T69" s="66"/>
      <c r="U69" s="66"/>
      <c r="V69" s="66"/>
      <c r="W69" s="66"/>
      <c r="X69" s="58" t="s">
        <v>108</v>
      </c>
      <c r="Y69" s="58" t="s">
        <v>109</v>
      </c>
      <c r="Z69" s="58" t="s">
        <v>109</v>
      </c>
      <c r="AA69" s="58" t="s">
        <v>109</v>
      </c>
      <c r="AB69" s="58" t="s">
        <v>109</v>
      </c>
      <c r="AC69" s="58" t="s">
        <v>128</v>
      </c>
      <c r="AD69" s="80">
        <v>153</v>
      </c>
      <c r="AE69" s="80">
        <v>583</v>
      </c>
      <c r="AF69" s="69">
        <v>583</v>
      </c>
      <c r="AG69" s="56" t="s">
        <v>251</v>
      </c>
      <c r="AH69" s="56" t="s">
        <v>429</v>
      </c>
      <c r="AI69" s="58"/>
      <c r="AJ69" s="60" t="s">
        <v>109</v>
      </c>
      <c r="AK69" s="58"/>
      <c r="AL69" s="58"/>
      <c r="AM69" s="58"/>
      <c r="AN69" s="58"/>
      <c r="AO69" s="58"/>
    </row>
    <row r="70" spans="1:41" s="44" customFormat="1" ht="60" customHeight="1">
      <c r="A70" s="55" t="s">
        <v>244</v>
      </c>
      <c r="B70" s="68" t="s">
        <v>438</v>
      </c>
      <c r="C70" s="68" t="s">
        <v>439</v>
      </c>
      <c r="D70" s="58" t="s">
        <v>185</v>
      </c>
      <c r="E70" s="58" t="s">
        <v>440</v>
      </c>
      <c r="F70" s="58" t="s">
        <v>130</v>
      </c>
      <c r="G70" s="58" t="s">
        <v>249</v>
      </c>
      <c r="H70" s="58" t="s">
        <v>437</v>
      </c>
      <c r="I70" s="86"/>
      <c r="J70" s="66">
        <f t="shared" si="6"/>
        <v>222.730017</v>
      </c>
      <c r="K70" s="66">
        <f t="shared" si="7"/>
        <v>222.730017</v>
      </c>
      <c r="L70" s="66">
        <v>222.730017</v>
      </c>
      <c r="M70" s="66"/>
      <c r="N70" s="66"/>
      <c r="O70" s="66"/>
      <c r="P70" s="66"/>
      <c r="Q70" s="66"/>
      <c r="R70" s="66"/>
      <c r="S70" s="66"/>
      <c r="T70" s="66"/>
      <c r="U70" s="66"/>
      <c r="V70" s="66"/>
      <c r="W70" s="66"/>
      <c r="X70" s="58" t="s">
        <v>108</v>
      </c>
      <c r="Y70" s="58" t="s">
        <v>109</v>
      </c>
      <c r="Z70" s="58" t="s">
        <v>109</v>
      </c>
      <c r="AA70" s="58" t="s">
        <v>109</v>
      </c>
      <c r="AB70" s="58" t="s">
        <v>109</v>
      </c>
      <c r="AC70" s="58" t="s">
        <v>128</v>
      </c>
      <c r="AD70" s="80">
        <v>76</v>
      </c>
      <c r="AE70" s="80">
        <v>257</v>
      </c>
      <c r="AF70" s="69">
        <v>257</v>
      </c>
      <c r="AG70" s="56" t="s">
        <v>251</v>
      </c>
      <c r="AH70" s="56" t="s">
        <v>441</v>
      </c>
      <c r="AI70" s="58"/>
      <c r="AJ70" s="60"/>
      <c r="AK70" s="58"/>
      <c r="AL70" s="58"/>
      <c r="AM70" s="58"/>
      <c r="AN70" s="58"/>
      <c r="AO70" s="58"/>
    </row>
    <row r="71" spans="1:41" s="44" customFormat="1" ht="65.099999999999994" customHeight="1">
      <c r="A71" s="55" t="s">
        <v>244</v>
      </c>
      <c r="B71" s="68" t="s">
        <v>442</v>
      </c>
      <c r="C71" s="56" t="s">
        <v>443</v>
      </c>
      <c r="D71" s="58" t="s">
        <v>185</v>
      </c>
      <c r="E71" s="58" t="s">
        <v>427</v>
      </c>
      <c r="F71" s="58" t="s">
        <v>126</v>
      </c>
      <c r="G71" s="58" t="s">
        <v>249</v>
      </c>
      <c r="H71" s="58" t="s">
        <v>428</v>
      </c>
      <c r="I71" s="86"/>
      <c r="J71" s="66">
        <f t="shared" si="6"/>
        <v>109.893</v>
      </c>
      <c r="K71" s="66">
        <f t="shared" si="7"/>
        <v>109.893</v>
      </c>
      <c r="L71" s="66">
        <v>109.893</v>
      </c>
      <c r="M71" s="66"/>
      <c r="N71" s="66"/>
      <c r="O71" s="66"/>
      <c r="P71" s="66"/>
      <c r="Q71" s="66"/>
      <c r="R71" s="66"/>
      <c r="S71" s="66"/>
      <c r="T71" s="66"/>
      <c r="U71" s="66"/>
      <c r="V71" s="66"/>
      <c r="W71" s="66"/>
      <c r="X71" s="58" t="s">
        <v>108</v>
      </c>
      <c r="Y71" s="58" t="s">
        <v>109</v>
      </c>
      <c r="Z71" s="58" t="s">
        <v>109</v>
      </c>
      <c r="AA71" s="58" t="s">
        <v>109</v>
      </c>
      <c r="AB71" s="58" t="s">
        <v>109</v>
      </c>
      <c r="AC71" s="58" t="s">
        <v>128</v>
      </c>
      <c r="AD71" s="80">
        <v>18</v>
      </c>
      <c r="AE71" s="80">
        <v>71</v>
      </c>
      <c r="AF71" s="80">
        <v>71</v>
      </c>
      <c r="AG71" s="56" t="s">
        <v>251</v>
      </c>
      <c r="AH71" s="56" t="s">
        <v>444</v>
      </c>
      <c r="AI71" s="58"/>
      <c r="AJ71" s="60" t="s">
        <v>109</v>
      </c>
      <c r="AK71" s="58"/>
      <c r="AL71" s="58"/>
      <c r="AM71" s="58"/>
      <c r="AN71" s="58"/>
      <c r="AO71" s="58"/>
    </row>
    <row r="72" spans="1:41" s="44" customFormat="1" ht="65.099999999999994" customHeight="1">
      <c r="A72" s="55" t="s">
        <v>244</v>
      </c>
      <c r="B72" s="68" t="s">
        <v>445</v>
      </c>
      <c r="C72" s="56" t="s">
        <v>446</v>
      </c>
      <c r="D72" s="58" t="s">
        <v>185</v>
      </c>
      <c r="E72" s="58" t="s">
        <v>432</v>
      </c>
      <c r="F72" s="58" t="s">
        <v>126</v>
      </c>
      <c r="G72" s="58" t="s">
        <v>249</v>
      </c>
      <c r="H72" s="58" t="s">
        <v>433</v>
      </c>
      <c r="I72" s="86"/>
      <c r="J72" s="66">
        <f t="shared" si="6"/>
        <v>43.05</v>
      </c>
      <c r="K72" s="66">
        <f t="shared" si="7"/>
        <v>43.05</v>
      </c>
      <c r="L72" s="66">
        <v>43.05</v>
      </c>
      <c r="M72" s="66"/>
      <c r="N72" s="66"/>
      <c r="O72" s="66"/>
      <c r="P72" s="66"/>
      <c r="Q72" s="66"/>
      <c r="R72" s="66"/>
      <c r="S72" s="66"/>
      <c r="T72" s="66"/>
      <c r="U72" s="66"/>
      <c r="V72" s="66"/>
      <c r="W72" s="66"/>
      <c r="X72" s="58" t="s">
        <v>108</v>
      </c>
      <c r="Y72" s="58" t="s">
        <v>109</v>
      </c>
      <c r="Z72" s="58" t="s">
        <v>109</v>
      </c>
      <c r="AA72" s="58" t="s">
        <v>109</v>
      </c>
      <c r="AB72" s="58" t="s">
        <v>109</v>
      </c>
      <c r="AC72" s="58" t="s">
        <v>128</v>
      </c>
      <c r="AD72" s="80">
        <v>76</v>
      </c>
      <c r="AE72" s="80">
        <v>223</v>
      </c>
      <c r="AF72" s="69">
        <v>223</v>
      </c>
      <c r="AG72" s="56" t="s">
        <v>251</v>
      </c>
      <c r="AH72" s="56" t="s">
        <v>447</v>
      </c>
      <c r="AI72" s="58"/>
      <c r="AJ72" s="60" t="s">
        <v>109</v>
      </c>
      <c r="AK72" s="58"/>
      <c r="AL72" s="58"/>
      <c r="AM72" s="58"/>
      <c r="AN72" s="58"/>
      <c r="AO72" s="58"/>
    </row>
    <row r="73" spans="1:41" s="44" customFormat="1" ht="65.099999999999994" customHeight="1">
      <c r="A73" s="55" t="s">
        <v>244</v>
      </c>
      <c r="B73" s="68" t="s">
        <v>448</v>
      </c>
      <c r="C73" s="68" t="s">
        <v>449</v>
      </c>
      <c r="D73" s="58" t="s">
        <v>185</v>
      </c>
      <c r="E73" s="58" t="s">
        <v>436</v>
      </c>
      <c r="F73" s="58" t="s">
        <v>126</v>
      </c>
      <c r="G73" s="58" t="s">
        <v>249</v>
      </c>
      <c r="H73" s="58" t="s">
        <v>437</v>
      </c>
      <c r="I73" s="86"/>
      <c r="J73" s="66">
        <f t="shared" si="6"/>
        <v>42.016800000000003</v>
      </c>
      <c r="K73" s="66">
        <f t="shared" si="7"/>
        <v>42.016800000000003</v>
      </c>
      <c r="L73" s="66">
        <v>42.016800000000003</v>
      </c>
      <c r="M73" s="66"/>
      <c r="N73" s="66"/>
      <c r="O73" s="66"/>
      <c r="P73" s="66"/>
      <c r="Q73" s="66"/>
      <c r="R73" s="66"/>
      <c r="S73" s="66"/>
      <c r="T73" s="66"/>
      <c r="U73" s="66"/>
      <c r="V73" s="66"/>
      <c r="W73" s="66"/>
      <c r="X73" s="58" t="s">
        <v>108</v>
      </c>
      <c r="Y73" s="58" t="s">
        <v>109</v>
      </c>
      <c r="Z73" s="58" t="s">
        <v>109</v>
      </c>
      <c r="AA73" s="58" t="s">
        <v>109</v>
      </c>
      <c r="AB73" s="58" t="s">
        <v>109</v>
      </c>
      <c r="AC73" s="58" t="s">
        <v>128</v>
      </c>
      <c r="AD73" s="80">
        <v>36</v>
      </c>
      <c r="AE73" s="80">
        <v>98</v>
      </c>
      <c r="AF73" s="69">
        <v>98</v>
      </c>
      <c r="AG73" s="56" t="s">
        <v>251</v>
      </c>
      <c r="AH73" s="56" t="s">
        <v>450</v>
      </c>
      <c r="AI73" s="58"/>
      <c r="AJ73" s="60" t="s">
        <v>109</v>
      </c>
      <c r="AK73" s="58"/>
      <c r="AL73" s="58"/>
      <c r="AM73" s="58"/>
      <c r="AN73" s="58"/>
      <c r="AO73" s="58"/>
    </row>
    <row r="74" spans="1:41" s="44" customFormat="1" ht="65.099999999999994" customHeight="1">
      <c r="A74" s="55" t="s">
        <v>253</v>
      </c>
      <c r="B74" s="68" t="s">
        <v>451</v>
      </c>
      <c r="C74" s="68" t="s">
        <v>452</v>
      </c>
      <c r="D74" s="87" t="s">
        <v>185</v>
      </c>
      <c r="E74" s="87" t="s">
        <v>453</v>
      </c>
      <c r="F74" s="83">
        <v>2020</v>
      </c>
      <c r="G74" s="58" t="s">
        <v>249</v>
      </c>
      <c r="H74" s="81" t="s">
        <v>454</v>
      </c>
      <c r="I74" s="69"/>
      <c r="J74" s="80">
        <v>36.036000000000001</v>
      </c>
      <c r="K74" s="80">
        <v>36.036000000000001</v>
      </c>
      <c r="L74" s="80">
        <v>36.036000000000001</v>
      </c>
      <c r="M74" s="80"/>
      <c r="N74" s="80"/>
      <c r="O74" s="80"/>
      <c r="P74" s="80"/>
      <c r="Q74" s="80"/>
      <c r="R74" s="80"/>
      <c r="S74" s="80"/>
      <c r="T74" s="80"/>
      <c r="U74" s="80"/>
      <c r="V74" s="80"/>
      <c r="W74" s="80"/>
      <c r="X74" s="69" t="s">
        <v>108</v>
      </c>
      <c r="Y74" s="69" t="s">
        <v>109</v>
      </c>
      <c r="Z74" s="69" t="s">
        <v>109</v>
      </c>
      <c r="AA74" s="69" t="s">
        <v>109</v>
      </c>
      <c r="AB74" s="69" t="s">
        <v>109</v>
      </c>
      <c r="AC74" s="69" t="s">
        <v>128</v>
      </c>
      <c r="AD74" s="69">
        <v>148</v>
      </c>
      <c r="AE74" s="69">
        <v>612</v>
      </c>
      <c r="AF74" s="69">
        <v>148</v>
      </c>
      <c r="AG74" s="68" t="s">
        <v>251</v>
      </c>
      <c r="AH74" s="68" t="s">
        <v>455</v>
      </c>
      <c r="AI74" s="69"/>
      <c r="AJ74" s="88"/>
      <c r="AK74" s="58"/>
      <c r="AL74" s="58"/>
      <c r="AM74" s="58"/>
      <c r="AN74" s="58"/>
      <c r="AO74" s="58"/>
    </row>
    <row r="75" spans="1:41" s="44" customFormat="1" ht="65.099999999999994" customHeight="1">
      <c r="A75" s="55" t="s">
        <v>253</v>
      </c>
      <c r="B75" s="68" t="s">
        <v>456</v>
      </c>
      <c r="C75" s="68" t="s">
        <v>457</v>
      </c>
      <c r="D75" s="87" t="s">
        <v>185</v>
      </c>
      <c r="E75" s="87" t="s">
        <v>458</v>
      </c>
      <c r="F75" s="83">
        <v>2020</v>
      </c>
      <c r="G75" s="58" t="s">
        <v>249</v>
      </c>
      <c r="H75" s="81" t="s">
        <v>459</v>
      </c>
      <c r="I75" s="69"/>
      <c r="J75" s="80">
        <v>29.4</v>
      </c>
      <c r="K75" s="80">
        <v>29.4</v>
      </c>
      <c r="L75" s="80">
        <v>29.4</v>
      </c>
      <c r="M75" s="80"/>
      <c r="N75" s="80"/>
      <c r="O75" s="80"/>
      <c r="P75" s="80"/>
      <c r="Q75" s="80"/>
      <c r="R75" s="80"/>
      <c r="S75" s="80"/>
      <c r="T75" s="80"/>
      <c r="U75" s="80"/>
      <c r="V75" s="80"/>
      <c r="W75" s="80"/>
      <c r="X75" s="69" t="s">
        <v>108</v>
      </c>
      <c r="Y75" s="69" t="s">
        <v>109</v>
      </c>
      <c r="Z75" s="69" t="s">
        <v>109</v>
      </c>
      <c r="AA75" s="69" t="s">
        <v>109</v>
      </c>
      <c r="AB75" s="69" t="s">
        <v>109</v>
      </c>
      <c r="AC75" s="69" t="s">
        <v>128</v>
      </c>
      <c r="AD75" s="69">
        <v>153</v>
      </c>
      <c r="AE75" s="69">
        <v>583</v>
      </c>
      <c r="AF75" s="69">
        <v>153</v>
      </c>
      <c r="AG75" s="68" t="s">
        <v>251</v>
      </c>
      <c r="AH75" s="68" t="s">
        <v>460</v>
      </c>
      <c r="AI75" s="69"/>
      <c r="AJ75" s="88"/>
      <c r="AK75" s="58"/>
      <c r="AL75" s="58"/>
      <c r="AM75" s="58"/>
      <c r="AN75" s="58"/>
      <c r="AO75" s="58"/>
    </row>
    <row r="76" spans="1:41" s="44" customFormat="1" ht="72.900000000000006" customHeight="1">
      <c r="A76" s="55" t="s">
        <v>244</v>
      </c>
      <c r="B76" s="56" t="s">
        <v>461</v>
      </c>
      <c r="C76" s="56" t="s">
        <v>462</v>
      </c>
      <c r="D76" s="58" t="s">
        <v>177</v>
      </c>
      <c r="E76" s="58" t="s">
        <v>463</v>
      </c>
      <c r="F76" s="58" t="s">
        <v>130</v>
      </c>
      <c r="G76" s="58" t="s">
        <v>249</v>
      </c>
      <c r="H76" s="58" t="s">
        <v>464</v>
      </c>
      <c r="I76" s="65"/>
      <c r="J76" s="66">
        <f t="shared" ref="J76:J81" si="8">K76+P76+Q76+R76+S76+T76+U76+V76+W76</f>
        <v>67.347120000000004</v>
      </c>
      <c r="K76" s="66">
        <f t="shared" ref="K76:K81" si="9">L76+M76+N76+O76</f>
        <v>67.347120000000004</v>
      </c>
      <c r="L76" s="66">
        <v>67.347120000000004</v>
      </c>
      <c r="M76" s="66"/>
      <c r="N76" s="66"/>
      <c r="O76" s="66"/>
      <c r="P76" s="66"/>
      <c r="Q76" s="66"/>
      <c r="R76" s="66"/>
      <c r="S76" s="66"/>
      <c r="T76" s="66"/>
      <c r="U76" s="66"/>
      <c r="V76" s="66"/>
      <c r="W76" s="66"/>
      <c r="X76" s="58" t="s">
        <v>108</v>
      </c>
      <c r="Y76" s="58" t="s">
        <v>109</v>
      </c>
      <c r="Z76" s="58" t="s">
        <v>128</v>
      </c>
      <c r="AA76" s="58" t="s">
        <v>109</v>
      </c>
      <c r="AB76" s="58" t="s">
        <v>109</v>
      </c>
      <c r="AC76" s="58" t="s">
        <v>128</v>
      </c>
      <c r="AD76" s="69">
        <v>28</v>
      </c>
      <c r="AE76" s="69">
        <v>132</v>
      </c>
      <c r="AF76" s="69">
        <v>132</v>
      </c>
      <c r="AG76" s="56" t="s">
        <v>251</v>
      </c>
      <c r="AH76" s="68" t="s">
        <v>465</v>
      </c>
      <c r="AI76" s="58"/>
      <c r="AJ76" s="60" t="s">
        <v>109</v>
      </c>
      <c r="AK76" s="58"/>
      <c r="AL76" s="58"/>
      <c r="AM76" s="58"/>
      <c r="AN76" s="58"/>
      <c r="AO76" s="58"/>
    </row>
    <row r="77" spans="1:41" s="44" customFormat="1" ht="72.900000000000006" customHeight="1">
      <c r="A77" s="55" t="s">
        <v>244</v>
      </c>
      <c r="B77" s="56" t="s">
        <v>466</v>
      </c>
      <c r="C77" s="56" t="s">
        <v>467</v>
      </c>
      <c r="D77" s="58" t="s">
        <v>177</v>
      </c>
      <c r="E77" s="58" t="s">
        <v>468</v>
      </c>
      <c r="F77" s="58" t="s">
        <v>130</v>
      </c>
      <c r="G77" s="58" t="s">
        <v>249</v>
      </c>
      <c r="H77" s="58" t="s">
        <v>469</v>
      </c>
      <c r="I77" s="65"/>
      <c r="J77" s="66">
        <f t="shared" si="8"/>
        <v>84.738040999999996</v>
      </c>
      <c r="K77" s="66">
        <f t="shared" si="9"/>
        <v>84.738040999999996</v>
      </c>
      <c r="L77" s="66">
        <v>84.738040999999996</v>
      </c>
      <c r="M77" s="66"/>
      <c r="N77" s="66"/>
      <c r="O77" s="66"/>
      <c r="P77" s="66"/>
      <c r="Q77" s="66"/>
      <c r="R77" s="66"/>
      <c r="S77" s="66"/>
      <c r="T77" s="66"/>
      <c r="U77" s="66"/>
      <c r="V77" s="66"/>
      <c r="W77" s="66"/>
      <c r="X77" s="58" t="s">
        <v>108</v>
      </c>
      <c r="Y77" s="58" t="s">
        <v>109</v>
      </c>
      <c r="Z77" s="58" t="s">
        <v>128</v>
      </c>
      <c r="AA77" s="58" t="s">
        <v>109</v>
      </c>
      <c r="AB77" s="58" t="s">
        <v>109</v>
      </c>
      <c r="AC77" s="58" t="s">
        <v>128</v>
      </c>
      <c r="AD77" s="69">
        <v>30</v>
      </c>
      <c r="AE77" s="69">
        <v>119</v>
      </c>
      <c r="AF77" s="69">
        <v>119</v>
      </c>
      <c r="AG77" s="56" t="s">
        <v>251</v>
      </c>
      <c r="AH77" s="68" t="s">
        <v>465</v>
      </c>
      <c r="AI77" s="58"/>
      <c r="AJ77" s="60" t="s">
        <v>109</v>
      </c>
      <c r="AK77" s="58"/>
      <c r="AL77" s="58"/>
      <c r="AM77" s="58"/>
      <c r="AN77" s="58"/>
      <c r="AO77" s="58"/>
    </row>
    <row r="78" spans="1:41" s="44" customFormat="1" ht="72.900000000000006" customHeight="1">
      <c r="A78" s="55" t="s">
        <v>244</v>
      </c>
      <c r="B78" s="56" t="s">
        <v>470</v>
      </c>
      <c r="C78" s="56" t="s">
        <v>471</v>
      </c>
      <c r="D78" s="58" t="s">
        <v>177</v>
      </c>
      <c r="E78" s="58" t="s">
        <v>472</v>
      </c>
      <c r="F78" s="58" t="s">
        <v>130</v>
      </c>
      <c r="G78" s="58" t="s">
        <v>249</v>
      </c>
      <c r="H78" s="58" t="s">
        <v>473</v>
      </c>
      <c r="I78" s="65"/>
      <c r="J78" s="66">
        <f t="shared" si="8"/>
        <v>138.02718300000001</v>
      </c>
      <c r="K78" s="66">
        <f t="shared" si="9"/>
        <v>138.02718300000001</v>
      </c>
      <c r="L78" s="66">
        <v>138.02718300000001</v>
      </c>
      <c r="M78" s="66"/>
      <c r="N78" s="66"/>
      <c r="O78" s="66"/>
      <c r="P78" s="66"/>
      <c r="Q78" s="66"/>
      <c r="R78" s="66"/>
      <c r="S78" s="66"/>
      <c r="T78" s="66"/>
      <c r="U78" s="66"/>
      <c r="V78" s="66"/>
      <c r="W78" s="66"/>
      <c r="X78" s="58" t="s">
        <v>108</v>
      </c>
      <c r="Y78" s="58" t="s">
        <v>109</v>
      </c>
      <c r="Z78" s="58" t="s">
        <v>128</v>
      </c>
      <c r="AA78" s="58" t="s">
        <v>109</v>
      </c>
      <c r="AB78" s="58" t="s">
        <v>109</v>
      </c>
      <c r="AC78" s="58" t="s">
        <v>128</v>
      </c>
      <c r="AD78" s="69">
        <v>23</v>
      </c>
      <c r="AE78" s="69">
        <v>94</v>
      </c>
      <c r="AF78" s="69">
        <v>94</v>
      </c>
      <c r="AG78" s="56" t="s">
        <v>251</v>
      </c>
      <c r="AH78" s="68" t="s">
        <v>465</v>
      </c>
      <c r="AI78" s="58"/>
      <c r="AJ78" s="60" t="s">
        <v>109</v>
      </c>
      <c r="AK78" s="58"/>
      <c r="AL78" s="58"/>
      <c r="AM78" s="58"/>
      <c r="AN78" s="58"/>
      <c r="AO78" s="58"/>
    </row>
    <row r="79" spans="1:41" s="44" customFormat="1" ht="65.099999999999994" customHeight="1">
      <c r="A79" s="55" t="s">
        <v>244</v>
      </c>
      <c r="B79" s="68" t="s">
        <v>474</v>
      </c>
      <c r="C79" s="56" t="s">
        <v>475</v>
      </c>
      <c r="D79" s="69" t="s">
        <v>177</v>
      </c>
      <c r="E79" s="69" t="s">
        <v>463</v>
      </c>
      <c r="F79" s="58" t="s">
        <v>130</v>
      </c>
      <c r="G79" s="58" t="s">
        <v>249</v>
      </c>
      <c r="H79" s="58" t="s">
        <v>464</v>
      </c>
      <c r="I79" s="65"/>
      <c r="J79" s="66">
        <f t="shared" si="8"/>
        <v>168</v>
      </c>
      <c r="K79" s="66">
        <f t="shared" si="9"/>
        <v>168</v>
      </c>
      <c r="L79" s="66">
        <v>168</v>
      </c>
      <c r="M79" s="66"/>
      <c r="N79" s="66"/>
      <c r="O79" s="66"/>
      <c r="P79" s="66"/>
      <c r="Q79" s="66"/>
      <c r="R79" s="66"/>
      <c r="S79" s="66"/>
      <c r="T79" s="66"/>
      <c r="U79" s="66"/>
      <c r="V79" s="66"/>
      <c r="W79" s="66"/>
      <c r="X79" s="58" t="s">
        <v>108</v>
      </c>
      <c r="Y79" s="58" t="s">
        <v>109</v>
      </c>
      <c r="Z79" s="58" t="s">
        <v>128</v>
      </c>
      <c r="AA79" s="58" t="s">
        <v>109</v>
      </c>
      <c r="AB79" s="58" t="s">
        <v>109</v>
      </c>
      <c r="AC79" s="58" t="s">
        <v>128</v>
      </c>
      <c r="AD79" s="69">
        <v>67</v>
      </c>
      <c r="AE79" s="69">
        <v>138</v>
      </c>
      <c r="AF79" s="69">
        <v>138</v>
      </c>
      <c r="AG79" s="56" t="s">
        <v>251</v>
      </c>
      <c r="AH79" s="68" t="s">
        <v>465</v>
      </c>
      <c r="AI79" s="58"/>
      <c r="AJ79" s="60" t="s">
        <v>109</v>
      </c>
      <c r="AK79" s="58"/>
      <c r="AL79" s="58"/>
      <c r="AM79" s="58"/>
      <c r="AN79" s="58"/>
      <c r="AO79" s="58"/>
    </row>
    <row r="80" spans="1:41" s="44" customFormat="1" ht="65.099999999999994" customHeight="1">
      <c r="A80" s="55" t="s">
        <v>244</v>
      </c>
      <c r="B80" s="68" t="s">
        <v>476</v>
      </c>
      <c r="C80" s="56" t="s">
        <v>477</v>
      </c>
      <c r="D80" s="69" t="s">
        <v>177</v>
      </c>
      <c r="E80" s="69" t="s">
        <v>468</v>
      </c>
      <c r="F80" s="58" t="s">
        <v>130</v>
      </c>
      <c r="G80" s="58" t="s">
        <v>249</v>
      </c>
      <c r="H80" s="58" t="s">
        <v>469</v>
      </c>
      <c r="I80" s="65"/>
      <c r="J80" s="66">
        <f t="shared" si="8"/>
        <v>137.55000000000001</v>
      </c>
      <c r="K80" s="66">
        <f t="shared" si="9"/>
        <v>137.55000000000001</v>
      </c>
      <c r="L80" s="66">
        <v>137.55000000000001</v>
      </c>
      <c r="M80" s="66"/>
      <c r="N80" s="66"/>
      <c r="O80" s="66"/>
      <c r="P80" s="66"/>
      <c r="Q80" s="66"/>
      <c r="R80" s="66"/>
      <c r="S80" s="66"/>
      <c r="T80" s="66"/>
      <c r="U80" s="66"/>
      <c r="V80" s="66"/>
      <c r="W80" s="66"/>
      <c r="X80" s="58" t="s">
        <v>108</v>
      </c>
      <c r="Y80" s="58" t="s">
        <v>109</v>
      </c>
      <c r="Z80" s="58" t="s">
        <v>128</v>
      </c>
      <c r="AA80" s="58" t="s">
        <v>109</v>
      </c>
      <c r="AB80" s="58" t="s">
        <v>109</v>
      </c>
      <c r="AC80" s="58" t="s">
        <v>128</v>
      </c>
      <c r="AD80" s="69">
        <v>32</v>
      </c>
      <c r="AE80" s="69">
        <v>119</v>
      </c>
      <c r="AF80" s="69">
        <v>119</v>
      </c>
      <c r="AG80" s="56" t="s">
        <v>251</v>
      </c>
      <c r="AH80" s="68" t="s">
        <v>465</v>
      </c>
      <c r="AI80" s="58"/>
      <c r="AJ80" s="60" t="s">
        <v>109</v>
      </c>
      <c r="AK80" s="58"/>
      <c r="AL80" s="58"/>
      <c r="AM80" s="58"/>
      <c r="AN80" s="58"/>
      <c r="AO80" s="58"/>
    </row>
    <row r="81" spans="1:41 16352:16364" s="44" customFormat="1" ht="65.099999999999994" customHeight="1">
      <c r="A81" s="55" t="s">
        <v>244</v>
      </c>
      <c r="B81" s="68" t="s">
        <v>478</v>
      </c>
      <c r="C81" s="56" t="s">
        <v>479</v>
      </c>
      <c r="D81" s="69" t="s">
        <v>177</v>
      </c>
      <c r="E81" s="69" t="s">
        <v>472</v>
      </c>
      <c r="F81" s="58" t="s">
        <v>130</v>
      </c>
      <c r="G81" s="58" t="s">
        <v>249</v>
      </c>
      <c r="H81" s="58" t="s">
        <v>473</v>
      </c>
      <c r="I81" s="65"/>
      <c r="J81" s="66">
        <f t="shared" si="8"/>
        <v>155.4</v>
      </c>
      <c r="K81" s="66">
        <f t="shared" si="9"/>
        <v>155.4</v>
      </c>
      <c r="L81" s="66">
        <v>155.4</v>
      </c>
      <c r="M81" s="66"/>
      <c r="N81" s="66"/>
      <c r="O81" s="66"/>
      <c r="P81" s="66"/>
      <c r="Q81" s="66"/>
      <c r="R81" s="66"/>
      <c r="S81" s="66"/>
      <c r="T81" s="66"/>
      <c r="U81" s="66"/>
      <c r="V81" s="66"/>
      <c r="W81" s="66"/>
      <c r="X81" s="58" t="s">
        <v>108</v>
      </c>
      <c r="Y81" s="58" t="s">
        <v>109</v>
      </c>
      <c r="Z81" s="58" t="s">
        <v>128</v>
      </c>
      <c r="AA81" s="58" t="s">
        <v>109</v>
      </c>
      <c r="AB81" s="58" t="s">
        <v>109</v>
      </c>
      <c r="AC81" s="58" t="s">
        <v>128</v>
      </c>
      <c r="AD81" s="69">
        <v>23</v>
      </c>
      <c r="AE81" s="69">
        <v>94</v>
      </c>
      <c r="AF81" s="69">
        <v>94</v>
      </c>
      <c r="AG81" s="56" t="s">
        <v>251</v>
      </c>
      <c r="AH81" s="68" t="s">
        <v>465</v>
      </c>
      <c r="AI81" s="58"/>
      <c r="AJ81" s="60" t="s">
        <v>109</v>
      </c>
      <c r="AK81" s="58"/>
      <c r="AL81" s="58"/>
      <c r="AM81" s="58"/>
      <c r="AN81" s="58"/>
      <c r="AO81" s="58"/>
    </row>
    <row r="82" spans="1:41 16352:16364" s="44" customFormat="1" ht="62.4">
      <c r="A82" s="55" t="s">
        <v>253</v>
      </c>
      <c r="B82" s="56" t="s">
        <v>480</v>
      </c>
      <c r="C82" s="56" t="s">
        <v>481</v>
      </c>
      <c r="D82" s="58" t="s">
        <v>247</v>
      </c>
      <c r="E82" s="58" t="s">
        <v>482</v>
      </c>
      <c r="F82" s="58" t="s">
        <v>130</v>
      </c>
      <c r="G82" s="58" t="s">
        <v>249</v>
      </c>
      <c r="H82" s="58" t="s">
        <v>483</v>
      </c>
      <c r="I82" s="58"/>
      <c r="J82" s="66">
        <v>30</v>
      </c>
      <c r="K82" s="66">
        <v>30</v>
      </c>
      <c r="L82" s="66">
        <v>30</v>
      </c>
      <c r="M82" s="66"/>
      <c r="N82" s="66"/>
      <c r="O82" s="66"/>
      <c r="P82" s="66"/>
      <c r="Q82" s="66"/>
      <c r="R82" s="66"/>
      <c r="S82" s="66"/>
      <c r="T82" s="66"/>
      <c r="U82" s="66"/>
      <c r="V82" s="66"/>
      <c r="W82" s="66"/>
      <c r="X82" s="58" t="s">
        <v>108</v>
      </c>
      <c r="Y82" s="58" t="s">
        <v>109</v>
      </c>
      <c r="Z82" s="58" t="s">
        <v>109</v>
      </c>
      <c r="AA82" s="58" t="s">
        <v>109</v>
      </c>
      <c r="AB82" s="58" t="s">
        <v>109</v>
      </c>
      <c r="AC82" s="58" t="s">
        <v>128</v>
      </c>
      <c r="AD82" s="58">
        <v>144</v>
      </c>
      <c r="AE82" s="58">
        <v>460</v>
      </c>
      <c r="AF82" s="58">
        <v>460</v>
      </c>
      <c r="AG82" s="56" t="s">
        <v>251</v>
      </c>
      <c r="AH82" s="56" t="s">
        <v>258</v>
      </c>
      <c r="AI82" s="58"/>
      <c r="AJ82" s="60" t="s">
        <v>109</v>
      </c>
      <c r="XEE82" s="62"/>
      <c r="XEF82" s="62"/>
      <c r="XEG82" s="62"/>
      <c r="XEH82" s="62"/>
      <c r="XEI82" s="62"/>
      <c r="XEJ82" s="62"/>
    </row>
    <row r="83" spans="1:41 16352:16364" s="44" customFormat="1" ht="62.4">
      <c r="A83" s="55" t="s">
        <v>253</v>
      </c>
      <c r="B83" s="56" t="s">
        <v>484</v>
      </c>
      <c r="C83" s="68" t="s">
        <v>485</v>
      </c>
      <c r="D83" s="58" t="s">
        <v>151</v>
      </c>
      <c r="E83" s="58" t="s">
        <v>486</v>
      </c>
      <c r="F83" s="58" t="s">
        <v>130</v>
      </c>
      <c r="G83" s="58" t="s">
        <v>249</v>
      </c>
      <c r="H83" s="67" t="s">
        <v>487</v>
      </c>
      <c r="I83" s="67"/>
      <c r="J83" s="71">
        <f>K83</f>
        <v>92</v>
      </c>
      <c r="K83" s="58">
        <f>L83</f>
        <v>92</v>
      </c>
      <c r="L83" s="58">
        <v>92</v>
      </c>
      <c r="M83" s="58"/>
      <c r="N83" s="58"/>
      <c r="O83" s="58"/>
      <c r="P83" s="58"/>
      <c r="Q83" s="58"/>
      <c r="R83" s="58"/>
      <c r="S83" s="58"/>
      <c r="T83" s="58"/>
      <c r="U83" s="58"/>
      <c r="V83" s="58"/>
      <c r="W83" s="58"/>
      <c r="X83" s="58" t="s">
        <v>108</v>
      </c>
      <c r="Y83" s="58" t="s">
        <v>109</v>
      </c>
      <c r="Z83" s="58" t="s">
        <v>128</v>
      </c>
      <c r="AA83" s="58" t="s">
        <v>109</v>
      </c>
      <c r="AB83" s="58" t="s">
        <v>128</v>
      </c>
      <c r="AC83" s="58" t="s">
        <v>128</v>
      </c>
      <c r="AD83" s="58">
        <v>117</v>
      </c>
      <c r="AE83" s="58">
        <v>377</v>
      </c>
      <c r="AF83" s="58">
        <v>377</v>
      </c>
      <c r="AG83" s="56" t="s">
        <v>330</v>
      </c>
      <c r="AH83" s="56" t="s">
        <v>488</v>
      </c>
      <c r="AI83" s="58"/>
      <c r="AJ83" s="60" t="s">
        <v>109</v>
      </c>
      <c r="XEE83" s="62"/>
      <c r="XEF83" s="62"/>
      <c r="XEG83" s="62"/>
      <c r="XEH83" s="62"/>
      <c r="XEI83" s="62"/>
      <c r="XEJ83" s="62"/>
    </row>
    <row r="84" spans="1:41 16352:16364" s="44" customFormat="1" ht="63.9" customHeight="1">
      <c r="A84" s="55" t="s">
        <v>253</v>
      </c>
      <c r="B84" s="68" t="s">
        <v>489</v>
      </c>
      <c r="C84" s="56" t="s">
        <v>314</v>
      </c>
      <c r="D84" s="58" t="s">
        <v>151</v>
      </c>
      <c r="E84" s="69" t="s">
        <v>486</v>
      </c>
      <c r="F84" s="58">
        <v>2020</v>
      </c>
      <c r="G84" s="58" t="s">
        <v>249</v>
      </c>
      <c r="H84" s="67" t="s">
        <v>487</v>
      </c>
      <c r="I84" s="67"/>
      <c r="J84" s="71">
        <v>63</v>
      </c>
      <c r="K84" s="58">
        <v>63</v>
      </c>
      <c r="L84" s="58">
        <v>63</v>
      </c>
      <c r="M84" s="58"/>
      <c r="N84" s="58"/>
      <c r="O84" s="58"/>
      <c r="P84" s="58"/>
      <c r="Q84" s="58"/>
      <c r="R84" s="58"/>
      <c r="S84" s="58"/>
      <c r="T84" s="58"/>
      <c r="U84" s="58"/>
      <c r="V84" s="58"/>
      <c r="W84" s="58"/>
      <c r="X84" s="58" t="s">
        <v>108</v>
      </c>
      <c r="Y84" s="58" t="s">
        <v>109</v>
      </c>
      <c r="Z84" s="58" t="s">
        <v>128</v>
      </c>
      <c r="AA84" s="58" t="s">
        <v>109</v>
      </c>
      <c r="AB84" s="58" t="s">
        <v>128</v>
      </c>
      <c r="AC84" s="58" t="s">
        <v>128</v>
      </c>
      <c r="AD84" s="58">
        <v>117</v>
      </c>
      <c r="AE84" s="58">
        <v>377</v>
      </c>
      <c r="AF84" s="58">
        <v>377</v>
      </c>
      <c r="AG84" s="56" t="s">
        <v>330</v>
      </c>
      <c r="AH84" s="56" t="s">
        <v>488</v>
      </c>
      <c r="AI84" s="58"/>
      <c r="AJ84" s="60"/>
      <c r="XEE84" s="62"/>
      <c r="XEF84" s="62"/>
      <c r="XEG84" s="62"/>
      <c r="XEH84" s="62"/>
      <c r="XEI84" s="62"/>
      <c r="XEJ84" s="62"/>
    </row>
    <row r="85" spans="1:41 16352:16364" s="44" customFormat="1" ht="63.9" customHeight="1">
      <c r="A85" s="55" t="s">
        <v>253</v>
      </c>
      <c r="B85" s="68" t="s">
        <v>490</v>
      </c>
      <c r="C85" s="56" t="s">
        <v>491</v>
      </c>
      <c r="D85" s="58" t="s">
        <v>151</v>
      </c>
      <c r="E85" s="69" t="s">
        <v>345</v>
      </c>
      <c r="F85" s="58">
        <v>2020</v>
      </c>
      <c r="G85" s="58" t="s">
        <v>249</v>
      </c>
      <c r="H85" s="58" t="s">
        <v>346</v>
      </c>
      <c r="I85" s="67"/>
      <c r="J85" s="71">
        <v>10.5</v>
      </c>
      <c r="K85" s="58">
        <v>10.5</v>
      </c>
      <c r="L85" s="58">
        <v>10.5</v>
      </c>
      <c r="M85" s="58"/>
      <c r="N85" s="58"/>
      <c r="O85" s="58"/>
      <c r="P85" s="58"/>
      <c r="Q85" s="58"/>
      <c r="R85" s="58"/>
      <c r="S85" s="58"/>
      <c r="T85" s="58"/>
      <c r="U85" s="58"/>
      <c r="V85" s="58"/>
      <c r="W85" s="58"/>
      <c r="X85" s="58" t="s">
        <v>108</v>
      </c>
      <c r="Y85" s="58" t="s">
        <v>109</v>
      </c>
      <c r="Z85" s="58" t="s">
        <v>128</v>
      </c>
      <c r="AA85" s="58" t="s">
        <v>109</v>
      </c>
      <c r="AB85" s="58" t="s">
        <v>128</v>
      </c>
      <c r="AC85" s="58" t="s">
        <v>128</v>
      </c>
      <c r="AD85" s="58">
        <v>139</v>
      </c>
      <c r="AE85" s="58">
        <v>490</v>
      </c>
      <c r="AF85" s="58">
        <v>490</v>
      </c>
      <c r="AG85" s="56" t="s">
        <v>330</v>
      </c>
      <c r="AH85" s="56" t="s">
        <v>492</v>
      </c>
      <c r="AI85" s="58"/>
      <c r="AJ85" s="60"/>
      <c r="XEE85" s="62"/>
      <c r="XEF85" s="62"/>
      <c r="XEG85" s="62"/>
      <c r="XEH85" s="62"/>
      <c r="XEI85" s="62"/>
      <c r="XEJ85" s="62"/>
    </row>
    <row r="86" spans="1:41 16352:16364" s="44" customFormat="1" ht="71.099999999999994" customHeight="1">
      <c r="A86" s="55" t="s">
        <v>253</v>
      </c>
      <c r="B86" s="68" t="s">
        <v>493</v>
      </c>
      <c r="C86" s="56" t="s">
        <v>494</v>
      </c>
      <c r="D86" s="58" t="s">
        <v>215</v>
      </c>
      <c r="E86" s="58" t="s">
        <v>495</v>
      </c>
      <c r="F86" s="58" t="s">
        <v>130</v>
      </c>
      <c r="G86" s="58" t="s">
        <v>249</v>
      </c>
      <c r="H86" s="58" t="s">
        <v>496</v>
      </c>
      <c r="I86" s="58"/>
      <c r="J86" s="58">
        <v>49.35</v>
      </c>
      <c r="K86" s="58">
        <v>49.35</v>
      </c>
      <c r="L86" s="58">
        <v>49.35</v>
      </c>
      <c r="M86" s="66"/>
      <c r="N86" s="66"/>
      <c r="O86" s="66"/>
      <c r="P86" s="66"/>
      <c r="Q86" s="66"/>
      <c r="R86" s="66"/>
      <c r="S86" s="66"/>
      <c r="T86" s="66"/>
      <c r="U86" s="66"/>
      <c r="V86" s="66"/>
      <c r="W86" s="66"/>
      <c r="X86" s="58" t="s">
        <v>127</v>
      </c>
      <c r="Y86" s="58" t="s">
        <v>109</v>
      </c>
      <c r="Z86" s="58" t="s">
        <v>109</v>
      </c>
      <c r="AA86" s="58" t="s">
        <v>109</v>
      </c>
      <c r="AB86" s="58" t="s">
        <v>109</v>
      </c>
      <c r="AC86" s="58" t="s">
        <v>128</v>
      </c>
      <c r="AD86" s="58">
        <v>12</v>
      </c>
      <c r="AE86" s="58"/>
      <c r="AF86" s="58"/>
      <c r="AG86" s="56" t="s">
        <v>351</v>
      </c>
      <c r="AH86" s="56" t="s">
        <v>497</v>
      </c>
      <c r="AI86" s="58"/>
      <c r="AJ86" s="60" t="s">
        <v>109</v>
      </c>
      <c r="XEE86" s="62"/>
      <c r="XEF86" s="62"/>
      <c r="XEG86" s="62"/>
      <c r="XEH86" s="62"/>
      <c r="XEI86" s="62"/>
      <c r="XEJ86" s="62"/>
    </row>
    <row r="87" spans="1:41 16352:16364" s="44" customFormat="1" ht="71.099999999999994" customHeight="1">
      <c r="A87" s="55" t="s">
        <v>253</v>
      </c>
      <c r="B87" s="68" t="s">
        <v>498</v>
      </c>
      <c r="C87" s="56" t="s">
        <v>499</v>
      </c>
      <c r="D87" s="58" t="s">
        <v>215</v>
      </c>
      <c r="E87" s="58" t="s">
        <v>500</v>
      </c>
      <c r="F87" s="58" t="s">
        <v>130</v>
      </c>
      <c r="G87" s="58" t="s">
        <v>249</v>
      </c>
      <c r="H87" s="58" t="s">
        <v>501</v>
      </c>
      <c r="I87" s="58"/>
      <c r="J87" s="58">
        <v>60.521999999999998</v>
      </c>
      <c r="K87" s="58">
        <v>60.521999999999998</v>
      </c>
      <c r="L87" s="58">
        <v>60.521999999999998</v>
      </c>
      <c r="M87" s="66"/>
      <c r="N87" s="66"/>
      <c r="O87" s="66"/>
      <c r="P87" s="66"/>
      <c r="Q87" s="66"/>
      <c r="R87" s="66"/>
      <c r="S87" s="66"/>
      <c r="T87" s="66"/>
      <c r="U87" s="66"/>
      <c r="V87" s="66"/>
      <c r="W87" s="66"/>
      <c r="X87" s="58" t="s">
        <v>127</v>
      </c>
      <c r="Y87" s="58" t="s">
        <v>109</v>
      </c>
      <c r="Z87" s="58" t="s">
        <v>128</v>
      </c>
      <c r="AA87" s="58" t="s">
        <v>109</v>
      </c>
      <c r="AB87" s="58" t="s">
        <v>109</v>
      </c>
      <c r="AC87" s="58" t="s">
        <v>128</v>
      </c>
      <c r="AD87" s="58">
        <v>60</v>
      </c>
      <c r="AE87" s="58"/>
      <c r="AF87" s="58"/>
      <c r="AG87" s="56" t="s">
        <v>351</v>
      </c>
      <c r="AH87" s="56" t="s">
        <v>502</v>
      </c>
      <c r="AI87" s="58"/>
      <c r="AJ87" s="60" t="s">
        <v>109</v>
      </c>
      <c r="XEE87" s="62"/>
      <c r="XEF87" s="62"/>
      <c r="XEG87" s="62"/>
      <c r="XEH87" s="62"/>
      <c r="XEI87" s="62"/>
      <c r="XEJ87" s="62"/>
    </row>
    <row r="88" spans="1:41 16352:16364" s="44" customFormat="1" ht="71.099999999999994" customHeight="1">
      <c r="A88" s="55" t="s">
        <v>253</v>
      </c>
      <c r="B88" s="68" t="s">
        <v>503</v>
      </c>
      <c r="C88" s="56" t="s">
        <v>293</v>
      </c>
      <c r="D88" s="58" t="s">
        <v>215</v>
      </c>
      <c r="E88" s="58" t="s">
        <v>504</v>
      </c>
      <c r="F88" s="58" t="s">
        <v>130</v>
      </c>
      <c r="G88" s="58" t="s">
        <v>249</v>
      </c>
      <c r="H88" s="58" t="s">
        <v>505</v>
      </c>
      <c r="I88" s="58"/>
      <c r="J88" s="58">
        <v>31.5</v>
      </c>
      <c r="K88" s="58">
        <v>31.5</v>
      </c>
      <c r="L88" s="58">
        <v>31.5</v>
      </c>
      <c r="M88" s="66"/>
      <c r="N88" s="66"/>
      <c r="O88" s="66"/>
      <c r="P88" s="66"/>
      <c r="Q88" s="66"/>
      <c r="R88" s="66"/>
      <c r="S88" s="66"/>
      <c r="T88" s="66"/>
      <c r="U88" s="66"/>
      <c r="V88" s="66"/>
      <c r="W88" s="66"/>
      <c r="X88" s="58" t="s">
        <v>127</v>
      </c>
      <c r="Y88" s="58" t="s">
        <v>109</v>
      </c>
      <c r="Z88" s="58" t="s">
        <v>109</v>
      </c>
      <c r="AA88" s="58" t="s">
        <v>109</v>
      </c>
      <c r="AB88" s="58" t="s">
        <v>109</v>
      </c>
      <c r="AC88" s="58" t="s">
        <v>128</v>
      </c>
      <c r="AD88" s="58">
        <v>23</v>
      </c>
      <c r="AE88" s="58"/>
      <c r="AF88" s="58"/>
      <c r="AG88" s="56" t="s">
        <v>351</v>
      </c>
      <c r="AH88" s="56" t="s">
        <v>506</v>
      </c>
      <c r="AI88" s="58"/>
      <c r="AJ88" s="60" t="s">
        <v>109</v>
      </c>
      <c r="XEE88" s="62"/>
      <c r="XEF88" s="62"/>
      <c r="XEG88" s="62"/>
      <c r="XEH88" s="62"/>
      <c r="XEI88" s="62"/>
      <c r="XEJ88" s="62"/>
    </row>
    <row r="89" spans="1:41 16352:16364" s="44" customFormat="1" ht="71.099999999999994" customHeight="1">
      <c r="A89" s="55" t="s">
        <v>253</v>
      </c>
      <c r="B89" s="68" t="s">
        <v>507</v>
      </c>
      <c r="C89" s="56" t="s">
        <v>508</v>
      </c>
      <c r="D89" s="58" t="s">
        <v>215</v>
      </c>
      <c r="E89" s="58" t="s">
        <v>509</v>
      </c>
      <c r="F89" s="58" t="s">
        <v>130</v>
      </c>
      <c r="G89" s="58" t="s">
        <v>249</v>
      </c>
      <c r="H89" s="58" t="s">
        <v>510</v>
      </c>
      <c r="I89" s="58"/>
      <c r="J89" s="66">
        <v>63</v>
      </c>
      <c r="K89" s="66">
        <v>63</v>
      </c>
      <c r="L89" s="66">
        <v>63</v>
      </c>
      <c r="M89" s="66"/>
      <c r="N89" s="66"/>
      <c r="O89" s="66"/>
      <c r="P89" s="66"/>
      <c r="Q89" s="66"/>
      <c r="R89" s="66"/>
      <c r="S89" s="66"/>
      <c r="T89" s="66"/>
      <c r="U89" s="66"/>
      <c r="V89" s="66"/>
      <c r="W89" s="66"/>
      <c r="X89" s="58" t="s">
        <v>127</v>
      </c>
      <c r="Y89" s="58" t="s">
        <v>109</v>
      </c>
      <c r="Z89" s="58" t="s">
        <v>109</v>
      </c>
      <c r="AA89" s="58" t="s">
        <v>109</v>
      </c>
      <c r="AB89" s="58" t="s">
        <v>109</v>
      </c>
      <c r="AC89" s="58" t="s">
        <v>128</v>
      </c>
      <c r="AD89" s="58">
        <v>45</v>
      </c>
      <c r="AE89" s="58"/>
      <c r="AF89" s="58"/>
      <c r="AG89" s="56" t="s">
        <v>351</v>
      </c>
      <c r="AH89" s="56" t="s">
        <v>511</v>
      </c>
      <c r="AI89" s="58"/>
      <c r="AJ89" s="60" t="s">
        <v>109</v>
      </c>
      <c r="XEE89" s="62"/>
      <c r="XEF89" s="62"/>
      <c r="XEG89" s="62"/>
      <c r="XEH89" s="62"/>
      <c r="XEI89" s="62"/>
      <c r="XEJ89" s="62"/>
    </row>
    <row r="90" spans="1:41 16352:16364" s="44" customFormat="1" ht="62.4">
      <c r="A90" s="55" t="s">
        <v>253</v>
      </c>
      <c r="B90" s="72" t="s">
        <v>512</v>
      </c>
      <c r="C90" s="73" t="s">
        <v>513</v>
      </c>
      <c r="D90" s="74" t="s">
        <v>196</v>
      </c>
      <c r="E90" s="58" t="s">
        <v>514</v>
      </c>
      <c r="F90" s="58" t="s">
        <v>130</v>
      </c>
      <c r="G90" s="58" t="s">
        <v>249</v>
      </c>
      <c r="H90" s="58" t="s">
        <v>515</v>
      </c>
      <c r="I90" s="58"/>
      <c r="J90" s="66">
        <v>12.6</v>
      </c>
      <c r="K90" s="66">
        <v>12.6</v>
      </c>
      <c r="L90" s="66">
        <v>12.6</v>
      </c>
      <c r="M90" s="66"/>
      <c r="N90" s="66"/>
      <c r="O90" s="66"/>
      <c r="P90" s="66"/>
      <c r="Q90" s="66"/>
      <c r="R90" s="66"/>
      <c r="S90" s="66"/>
      <c r="T90" s="66"/>
      <c r="U90" s="66"/>
      <c r="V90" s="66"/>
      <c r="W90" s="66"/>
      <c r="X90" s="75" t="s">
        <v>108</v>
      </c>
      <c r="Y90" s="75" t="s">
        <v>109</v>
      </c>
      <c r="Z90" s="75" t="s">
        <v>128</v>
      </c>
      <c r="AA90" s="75" t="s">
        <v>109</v>
      </c>
      <c r="AB90" s="75" t="s">
        <v>109</v>
      </c>
      <c r="AC90" s="75" t="s">
        <v>128</v>
      </c>
      <c r="AD90" s="75">
        <v>6</v>
      </c>
      <c r="AE90" s="75">
        <v>19</v>
      </c>
      <c r="AF90" s="75">
        <v>19</v>
      </c>
      <c r="AG90" s="73" t="s">
        <v>367</v>
      </c>
      <c r="AH90" s="73" t="s">
        <v>516</v>
      </c>
      <c r="AI90" s="75"/>
      <c r="AJ90" s="60" t="s">
        <v>109</v>
      </c>
      <c r="XDX90" s="62"/>
      <c r="XDY90" s="62"/>
      <c r="XDZ90" s="62"/>
      <c r="XEA90" s="62"/>
      <c r="XEB90" s="62"/>
      <c r="XEC90" s="62"/>
      <c r="XEE90" s="62"/>
      <c r="XEF90" s="62"/>
      <c r="XEG90" s="62"/>
      <c r="XEH90" s="62"/>
      <c r="XEI90" s="62"/>
      <c r="XEJ90" s="62"/>
    </row>
    <row r="91" spans="1:41 16352:16364" s="44" customFormat="1" ht="62.4">
      <c r="A91" s="55" t="s">
        <v>253</v>
      </c>
      <c r="B91" s="72" t="s">
        <v>517</v>
      </c>
      <c r="C91" s="73" t="s">
        <v>518</v>
      </c>
      <c r="D91" s="74" t="s">
        <v>196</v>
      </c>
      <c r="E91" s="58" t="s">
        <v>519</v>
      </c>
      <c r="F91" s="58" t="s">
        <v>130</v>
      </c>
      <c r="G91" s="58" t="s">
        <v>249</v>
      </c>
      <c r="H91" s="58" t="s">
        <v>520</v>
      </c>
      <c r="I91" s="58"/>
      <c r="J91" s="66">
        <v>20.16</v>
      </c>
      <c r="K91" s="66">
        <v>20.16</v>
      </c>
      <c r="L91" s="66">
        <v>20.16</v>
      </c>
      <c r="M91" s="66"/>
      <c r="N91" s="66"/>
      <c r="O91" s="66"/>
      <c r="P91" s="66"/>
      <c r="Q91" s="66"/>
      <c r="R91" s="66"/>
      <c r="S91" s="66"/>
      <c r="T91" s="66"/>
      <c r="U91" s="66"/>
      <c r="V91" s="66"/>
      <c r="W91" s="66"/>
      <c r="X91" s="75" t="s">
        <v>108</v>
      </c>
      <c r="Y91" s="75" t="s">
        <v>109</v>
      </c>
      <c r="Z91" s="75" t="s">
        <v>128</v>
      </c>
      <c r="AA91" s="75" t="s">
        <v>109</v>
      </c>
      <c r="AB91" s="75" t="s">
        <v>109</v>
      </c>
      <c r="AC91" s="75" t="s">
        <v>128</v>
      </c>
      <c r="AD91" s="75">
        <v>18</v>
      </c>
      <c r="AE91" s="75">
        <v>52</v>
      </c>
      <c r="AF91" s="75">
        <v>52</v>
      </c>
      <c r="AG91" s="73" t="s">
        <v>367</v>
      </c>
      <c r="AH91" s="73" t="s">
        <v>521</v>
      </c>
      <c r="AI91" s="75"/>
      <c r="AJ91" s="60" t="s">
        <v>109</v>
      </c>
      <c r="XDX91" s="62"/>
      <c r="XDY91" s="62"/>
      <c r="XDZ91" s="62"/>
      <c r="XEA91" s="62"/>
      <c r="XEB91" s="62"/>
      <c r="XEC91" s="62"/>
      <c r="XEE91" s="62"/>
      <c r="XEF91" s="62"/>
      <c r="XEG91" s="62"/>
      <c r="XEH91" s="62"/>
      <c r="XEI91" s="62"/>
      <c r="XEJ91" s="62"/>
    </row>
    <row r="92" spans="1:41 16352:16364" s="44" customFormat="1" ht="62.4">
      <c r="A92" s="55" t="s">
        <v>253</v>
      </c>
      <c r="B92" s="72" t="s">
        <v>522</v>
      </c>
      <c r="C92" s="73" t="s">
        <v>523</v>
      </c>
      <c r="D92" s="58" t="s">
        <v>196</v>
      </c>
      <c r="E92" s="58" t="s">
        <v>524</v>
      </c>
      <c r="F92" s="58" t="s">
        <v>130</v>
      </c>
      <c r="G92" s="58" t="s">
        <v>249</v>
      </c>
      <c r="H92" s="58" t="s">
        <v>525</v>
      </c>
      <c r="I92" s="58"/>
      <c r="J92" s="58">
        <v>5.88</v>
      </c>
      <c r="K92" s="58">
        <v>5.88</v>
      </c>
      <c r="L92" s="66">
        <v>5.88</v>
      </c>
      <c r="M92" s="66"/>
      <c r="N92" s="66"/>
      <c r="O92" s="66"/>
      <c r="P92" s="66"/>
      <c r="Q92" s="66"/>
      <c r="R92" s="66"/>
      <c r="S92" s="66"/>
      <c r="T92" s="66"/>
      <c r="U92" s="66"/>
      <c r="V92" s="66"/>
      <c r="W92" s="66"/>
      <c r="X92" s="75" t="s">
        <v>108</v>
      </c>
      <c r="Y92" s="75" t="s">
        <v>109</v>
      </c>
      <c r="Z92" s="75" t="s">
        <v>128</v>
      </c>
      <c r="AA92" s="75" t="s">
        <v>109</v>
      </c>
      <c r="AB92" s="75" t="s">
        <v>109</v>
      </c>
      <c r="AC92" s="75" t="s">
        <v>128</v>
      </c>
      <c r="AD92" s="75">
        <v>6</v>
      </c>
      <c r="AE92" s="75">
        <v>18</v>
      </c>
      <c r="AF92" s="75">
        <v>18</v>
      </c>
      <c r="AG92" s="73" t="s">
        <v>367</v>
      </c>
      <c r="AH92" s="73" t="s">
        <v>516</v>
      </c>
      <c r="AI92" s="75"/>
      <c r="AJ92" s="60" t="s">
        <v>109</v>
      </c>
      <c r="XDX92" s="62"/>
      <c r="XDY92" s="62"/>
      <c r="XDZ92" s="62"/>
      <c r="XEA92" s="62"/>
      <c r="XEB92" s="62"/>
      <c r="XEC92" s="62"/>
      <c r="XEE92" s="62"/>
      <c r="XEF92" s="62"/>
      <c r="XEG92" s="62"/>
      <c r="XEH92" s="62"/>
      <c r="XEI92" s="62"/>
      <c r="XEJ92" s="62"/>
    </row>
    <row r="93" spans="1:41 16352:16364" s="44" customFormat="1" ht="62.4">
      <c r="A93" s="55" t="s">
        <v>253</v>
      </c>
      <c r="B93" s="72" t="s">
        <v>526</v>
      </c>
      <c r="C93" s="73" t="s">
        <v>527</v>
      </c>
      <c r="D93" s="74" t="s">
        <v>196</v>
      </c>
      <c r="E93" s="58" t="s">
        <v>197</v>
      </c>
      <c r="F93" s="58" t="s">
        <v>130</v>
      </c>
      <c r="G93" s="58" t="s">
        <v>249</v>
      </c>
      <c r="H93" s="58" t="s">
        <v>356</v>
      </c>
      <c r="I93" s="58"/>
      <c r="J93" s="58">
        <v>123.9</v>
      </c>
      <c r="K93" s="58">
        <v>123.9</v>
      </c>
      <c r="L93" s="58">
        <v>123.9</v>
      </c>
      <c r="M93" s="66"/>
      <c r="N93" s="66"/>
      <c r="O93" s="66"/>
      <c r="P93" s="66"/>
      <c r="Q93" s="66"/>
      <c r="R93" s="66"/>
      <c r="S93" s="66"/>
      <c r="T93" s="66"/>
      <c r="U93" s="66"/>
      <c r="V93" s="66"/>
      <c r="W93" s="66"/>
      <c r="X93" s="75" t="s">
        <v>108</v>
      </c>
      <c r="Y93" s="75" t="s">
        <v>109</v>
      </c>
      <c r="Z93" s="75" t="s">
        <v>128</v>
      </c>
      <c r="AA93" s="75" t="s">
        <v>109</v>
      </c>
      <c r="AB93" s="75" t="s">
        <v>109</v>
      </c>
      <c r="AC93" s="75" t="s">
        <v>128</v>
      </c>
      <c r="AD93" s="58">
        <v>47</v>
      </c>
      <c r="AE93" s="58">
        <v>167</v>
      </c>
      <c r="AF93" s="58">
        <v>167</v>
      </c>
      <c r="AG93" s="73" t="s">
        <v>367</v>
      </c>
      <c r="AH93" s="73" t="s">
        <v>528</v>
      </c>
      <c r="AI93" s="75"/>
      <c r="AJ93" s="60" t="s">
        <v>109</v>
      </c>
      <c r="XDX93" s="62"/>
      <c r="XDY93" s="62"/>
      <c r="XDZ93" s="62"/>
      <c r="XEA93" s="62"/>
      <c r="XEB93" s="62"/>
      <c r="XEC93" s="62"/>
      <c r="XEE93" s="62"/>
      <c r="XEF93" s="62"/>
      <c r="XEG93" s="62"/>
      <c r="XEH93" s="62"/>
      <c r="XEI93" s="62"/>
      <c r="XEJ93" s="62"/>
    </row>
    <row r="94" spans="1:41 16352:16364" s="44" customFormat="1" ht="62.4">
      <c r="A94" s="55" t="s">
        <v>253</v>
      </c>
      <c r="B94" s="72" t="s">
        <v>529</v>
      </c>
      <c r="C94" s="73" t="s">
        <v>530</v>
      </c>
      <c r="D94" s="74" t="s">
        <v>196</v>
      </c>
      <c r="E94" s="58" t="s">
        <v>531</v>
      </c>
      <c r="F94" s="58" t="s">
        <v>130</v>
      </c>
      <c r="G94" s="58" t="s">
        <v>249</v>
      </c>
      <c r="H94" s="58" t="s">
        <v>532</v>
      </c>
      <c r="I94" s="58"/>
      <c r="J94" s="58">
        <v>11.76</v>
      </c>
      <c r="K94" s="58">
        <v>11.76</v>
      </c>
      <c r="L94" s="66">
        <v>11.76</v>
      </c>
      <c r="M94" s="66"/>
      <c r="N94" s="66"/>
      <c r="O94" s="66"/>
      <c r="P94" s="66"/>
      <c r="Q94" s="66"/>
      <c r="R94" s="66"/>
      <c r="S94" s="66"/>
      <c r="T94" s="66"/>
      <c r="U94" s="66"/>
      <c r="V94" s="66"/>
      <c r="W94" s="66"/>
      <c r="X94" s="75" t="s">
        <v>108</v>
      </c>
      <c r="Y94" s="75" t="s">
        <v>109</v>
      </c>
      <c r="Z94" s="75" t="s">
        <v>128</v>
      </c>
      <c r="AA94" s="75" t="s">
        <v>109</v>
      </c>
      <c r="AB94" s="75" t="s">
        <v>109</v>
      </c>
      <c r="AC94" s="75" t="s">
        <v>128</v>
      </c>
      <c r="AD94" s="75">
        <v>6</v>
      </c>
      <c r="AE94" s="75">
        <v>19</v>
      </c>
      <c r="AF94" s="75">
        <v>19</v>
      </c>
      <c r="AG94" s="73" t="s">
        <v>367</v>
      </c>
      <c r="AH94" s="73" t="s">
        <v>516</v>
      </c>
      <c r="AI94" s="75"/>
      <c r="AJ94" s="60" t="s">
        <v>109</v>
      </c>
      <c r="XDX94" s="62"/>
      <c r="XDY94" s="62"/>
      <c r="XDZ94" s="62"/>
      <c r="XEA94" s="62"/>
      <c r="XEB94" s="62"/>
      <c r="XEC94" s="62"/>
      <c r="XEE94" s="62"/>
      <c r="XEF94" s="62"/>
      <c r="XEG94" s="62"/>
      <c r="XEH94" s="62"/>
      <c r="XEI94" s="62"/>
      <c r="XEJ94" s="62"/>
    </row>
    <row r="95" spans="1:41 16352:16364" s="44" customFormat="1" ht="62.4">
      <c r="A95" s="55" t="s">
        <v>253</v>
      </c>
      <c r="B95" s="72" t="s">
        <v>533</v>
      </c>
      <c r="C95" s="73" t="s">
        <v>534</v>
      </c>
      <c r="D95" s="74" t="s">
        <v>196</v>
      </c>
      <c r="E95" s="58" t="s">
        <v>265</v>
      </c>
      <c r="F95" s="58" t="s">
        <v>130</v>
      </c>
      <c r="G95" s="58" t="s">
        <v>249</v>
      </c>
      <c r="H95" s="58" t="s">
        <v>535</v>
      </c>
      <c r="I95" s="58"/>
      <c r="J95" s="58">
        <v>2.52</v>
      </c>
      <c r="K95" s="58">
        <v>2.52</v>
      </c>
      <c r="L95" s="66">
        <v>2.52</v>
      </c>
      <c r="M95" s="66"/>
      <c r="N95" s="66"/>
      <c r="O95" s="66"/>
      <c r="P95" s="66"/>
      <c r="Q95" s="66"/>
      <c r="R95" s="66"/>
      <c r="S95" s="66"/>
      <c r="T95" s="66"/>
      <c r="U95" s="66"/>
      <c r="V95" s="66"/>
      <c r="W95" s="66"/>
      <c r="X95" s="75" t="s">
        <v>108</v>
      </c>
      <c r="Y95" s="75" t="s">
        <v>109</v>
      </c>
      <c r="Z95" s="75" t="s">
        <v>128</v>
      </c>
      <c r="AA95" s="75" t="s">
        <v>109</v>
      </c>
      <c r="AB95" s="75" t="s">
        <v>109</v>
      </c>
      <c r="AC95" s="75" t="s">
        <v>128</v>
      </c>
      <c r="AD95" s="75">
        <v>5</v>
      </c>
      <c r="AE95" s="75">
        <v>15</v>
      </c>
      <c r="AF95" s="75">
        <v>15</v>
      </c>
      <c r="AG95" s="73" t="s">
        <v>367</v>
      </c>
      <c r="AH95" s="73" t="s">
        <v>536</v>
      </c>
      <c r="AI95" s="75"/>
      <c r="AJ95" s="60" t="s">
        <v>109</v>
      </c>
      <c r="XDX95" s="62"/>
      <c r="XDY95" s="62"/>
      <c r="XDZ95" s="62"/>
      <c r="XEA95" s="62"/>
      <c r="XEB95" s="62"/>
      <c r="XEC95" s="62"/>
      <c r="XEE95" s="62"/>
      <c r="XEF95" s="62"/>
      <c r="XEG95" s="62"/>
      <c r="XEH95" s="62"/>
      <c r="XEI95" s="62"/>
      <c r="XEJ95" s="62"/>
    </row>
    <row r="96" spans="1:41 16352:16364" s="44" customFormat="1" ht="62.4">
      <c r="A96" s="55" t="s">
        <v>253</v>
      </c>
      <c r="B96" s="72" t="s">
        <v>537</v>
      </c>
      <c r="C96" s="73" t="s">
        <v>538</v>
      </c>
      <c r="D96" s="74" t="s">
        <v>196</v>
      </c>
      <c r="E96" s="58" t="s">
        <v>539</v>
      </c>
      <c r="F96" s="58" t="s">
        <v>130</v>
      </c>
      <c r="G96" s="58" t="s">
        <v>249</v>
      </c>
      <c r="H96" s="58" t="s">
        <v>540</v>
      </c>
      <c r="I96" s="58"/>
      <c r="J96" s="58">
        <v>90.3</v>
      </c>
      <c r="K96" s="58">
        <v>90.3</v>
      </c>
      <c r="L96" s="66">
        <v>90.3</v>
      </c>
      <c r="M96" s="66"/>
      <c r="N96" s="66"/>
      <c r="O96" s="66"/>
      <c r="P96" s="66"/>
      <c r="Q96" s="66"/>
      <c r="R96" s="66"/>
      <c r="S96" s="66"/>
      <c r="T96" s="66"/>
      <c r="U96" s="66"/>
      <c r="V96" s="66"/>
      <c r="W96" s="66"/>
      <c r="X96" s="75" t="s">
        <v>108</v>
      </c>
      <c r="Y96" s="75" t="s">
        <v>109</v>
      </c>
      <c r="Z96" s="75" t="s">
        <v>128</v>
      </c>
      <c r="AA96" s="75" t="s">
        <v>109</v>
      </c>
      <c r="AB96" s="75" t="s">
        <v>109</v>
      </c>
      <c r="AC96" s="75" t="s">
        <v>128</v>
      </c>
      <c r="AD96" s="75">
        <v>20</v>
      </c>
      <c r="AE96" s="75">
        <v>72</v>
      </c>
      <c r="AF96" s="75">
        <v>72</v>
      </c>
      <c r="AG96" s="73" t="s">
        <v>367</v>
      </c>
      <c r="AH96" s="73" t="s">
        <v>541</v>
      </c>
      <c r="AI96" s="75"/>
      <c r="AJ96" s="60" t="s">
        <v>109</v>
      </c>
      <c r="XDX96" s="62"/>
      <c r="XDY96" s="62"/>
      <c r="XDZ96" s="62"/>
      <c r="XEA96" s="62"/>
      <c r="XEB96" s="62"/>
      <c r="XEC96" s="62"/>
      <c r="XEE96" s="62"/>
      <c r="XEF96" s="62"/>
      <c r="XEG96" s="62"/>
      <c r="XEH96" s="62"/>
      <c r="XEI96" s="62"/>
      <c r="XEJ96" s="62"/>
    </row>
    <row r="97" spans="1:41 16339:16364" s="44" customFormat="1" ht="62.4">
      <c r="A97" s="55" t="s">
        <v>253</v>
      </c>
      <c r="B97" s="72" t="s">
        <v>542</v>
      </c>
      <c r="C97" s="73" t="s">
        <v>543</v>
      </c>
      <c r="D97" s="74" t="s">
        <v>196</v>
      </c>
      <c r="E97" s="58" t="s">
        <v>544</v>
      </c>
      <c r="F97" s="58" t="s">
        <v>130</v>
      </c>
      <c r="G97" s="58" t="s">
        <v>249</v>
      </c>
      <c r="H97" s="58" t="s">
        <v>545</v>
      </c>
      <c r="I97" s="58"/>
      <c r="J97" s="58">
        <v>41.58</v>
      </c>
      <c r="K97" s="58">
        <v>41.58</v>
      </c>
      <c r="L97" s="58">
        <v>41.58</v>
      </c>
      <c r="M97" s="66"/>
      <c r="N97" s="66"/>
      <c r="O97" s="66"/>
      <c r="P97" s="66"/>
      <c r="Q97" s="66"/>
      <c r="R97" s="66"/>
      <c r="S97" s="66"/>
      <c r="T97" s="66"/>
      <c r="U97" s="66"/>
      <c r="V97" s="66"/>
      <c r="W97" s="66"/>
      <c r="X97" s="75" t="s">
        <v>108</v>
      </c>
      <c r="Y97" s="75" t="s">
        <v>109</v>
      </c>
      <c r="Z97" s="75" t="s">
        <v>128</v>
      </c>
      <c r="AA97" s="75" t="s">
        <v>109</v>
      </c>
      <c r="AB97" s="75" t="s">
        <v>109</v>
      </c>
      <c r="AC97" s="75" t="s">
        <v>128</v>
      </c>
      <c r="AD97" s="75">
        <v>16</v>
      </c>
      <c r="AE97" s="75">
        <v>57</v>
      </c>
      <c r="AF97" s="75">
        <v>57</v>
      </c>
      <c r="AG97" s="73" t="s">
        <v>367</v>
      </c>
      <c r="AH97" s="73" t="s">
        <v>546</v>
      </c>
      <c r="AI97" s="75"/>
      <c r="AJ97" s="60" t="s">
        <v>109</v>
      </c>
      <c r="XDX97" s="62"/>
      <c r="XDY97" s="62"/>
      <c r="XDZ97" s="62"/>
      <c r="XEA97" s="62"/>
      <c r="XEB97" s="62"/>
      <c r="XEC97" s="62"/>
      <c r="XEE97" s="62"/>
      <c r="XEF97" s="62"/>
      <c r="XEG97" s="62"/>
      <c r="XEH97" s="62"/>
      <c r="XEI97" s="62"/>
      <c r="XEJ97" s="62"/>
    </row>
    <row r="98" spans="1:41 16339:16364" s="44" customFormat="1" ht="68.099999999999994" customHeight="1">
      <c r="A98" s="55" t="s">
        <v>253</v>
      </c>
      <c r="B98" s="56" t="s">
        <v>547</v>
      </c>
      <c r="C98" s="56" t="s">
        <v>548</v>
      </c>
      <c r="D98" s="58" t="s">
        <v>203</v>
      </c>
      <c r="E98" s="58" t="s">
        <v>549</v>
      </c>
      <c r="F98" s="58" t="s">
        <v>130</v>
      </c>
      <c r="G98" s="58" t="s">
        <v>249</v>
      </c>
      <c r="H98" s="58" t="s">
        <v>550</v>
      </c>
      <c r="I98" s="69"/>
      <c r="J98" s="66">
        <f>K98+P98+Q98+R98+S98+T98+U98+V98+W98</f>
        <v>70</v>
      </c>
      <c r="K98" s="66">
        <f>L98+M98+N98+O98</f>
        <v>70</v>
      </c>
      <c r="L98" s="66">
        <v>70</v>
      </c>
      <c r="M98" s="66"/>
      <c r="N98" s="66"/>
      <c r="O98" s="66"/>
      <c r="P98" s="66"/>
      <c r="Q98" s="66"/>
      <c r="R98" s="66"/>
      <c r="S98" s="66"/>
      <c r="T98" s="66"/>
      <c r="U98" s="66"/>
      <c r="V98" s="66"/>
      <c r="W98" s="66"/>
      <c r="X98" s="67" t="s">
        <v>108</v>
      </c>
      <c r="Y98" s="58" t="s">
        <v>109</v>
      </c>
      <c r="Z98" s="58" t="s">
        <v>109</v>
      </c>
      <c r="AA98" s="58" t="s">
        <v>109</v>
      </c>
      <c r="AB98" s="58" t="s">
        <v>109</v>
      </c>
      <c r="AC98" s="58" t="s">
        <v>128</v>
      </c>
      <c r="AD98" s="58">
        <v>151</v>
      </c>
      <c r="AE98" s="81">
        <v>528.5</v>
      </c>
      <c r="AF98" s="81">
        <v>528.5</v>
      </c>
      <c r="AG98" s="56" t="s">
        <v>403</v>
      </c>
      <c r="AH98" s="56" t="s">
        <v>409</v>
      </c>
      <c r="AI98" s="69"/>
      <c r="AJ98" s="60" t="s">
        <v>109</v>
      </c>
      <c r="XEE98" s="62"/>
      <c r="XEF98" s="62"/>
      <c r="XEG98" s="62"/>
      <c r="XEH98" s="62"/>
      <c r="XEI98" s="62"/>
      <c r="XEJ98" s="62"/>
    </row>
    <row r="99" spans="1:41 16339:16364" s="44" customFormat="1" ht="56.1" customHeight="1">
      <c r="A99" s="55" t="s">
        <v>253</v>
      </c>
      <c r="B99" s="56" t="s">
        <v>551</v>
      </c>
      <c r="C99" s="56" t="s">
        <v>552</v>
      </c>
      <c r="D99" s="58" t="s">
        <v>203</v>
      </c>
      <c r="E99" s="58" t="s">
        <v>553</v>
      </c>
      <c r="F99" s="78" t="s">
        <v>130</v>
      </c>
      <c r="G99" s="89" t="s">
        <v>249</v>
      </c>
      <c r="H99" s="89" t="s">
        <v>554</v>
      </c>
      <c r="I99" s="83"/>
      <c r="J99" s="66">
        <v>30</v>
      </c>
      <c r="K99" s="66">
        <f>L99+M99+N99+O99</f>
        <v>30</v>
      </c>
      <c r="L99" s="66">
        <v>30</v>
      </c>
      <c r="M99" s="66"/>
      <c r="N99" s="66"/>
      <c r="O99" s="66"/>
      <c r="P99" s="66"/>
      <c r="Q99" s="66"/>
      <c r="R99" s="66"/>
      <c r="S99" s="66"/>
      <c r="T99" s="66"/>
      <c r="U99" s="66"/>
      <c r="V99" s="66"/>
      <c r="W99" s="66"/>
      <c r="X99" s="58" t="s">
        <v>108</v>
      </c>
      <c r="Y99" s="58" t="s">
        <v>109</v>
      </c>
      <c r="Z99" s="58" t="s">
        <v>128</v>
      </c>
      <c r="AA99" s="58" t="s">
        <v>128</v>
      </c>
      <c r="AB99" s="58" t="s">
        <v>109</v>
      </c>
      <c r="AC99" s="58" t="s">
        <v>128</v>
      </c>
      <c r="AD99" s="58">
        <v>147</v>
      </c>
      <c r="AE99" s="58">
        <v>450</v>
      </c>
      <c r="AF99" s="58">
        <v>450</v>
      </c>
      <c r="AG99" s="56" t="s">
        <v>555</v>
      </c>
      <c r="AH99" s="56" t="s">
        <v>556</v>
      </c>
      <c r="AI99" s="58"/>
      <c r="AJ99" s="60"/>
      <c r="XDK99" s="62"/>
      <c r="XEE99" s="62"/>
      <c r="XEF99" s="62"/>
      <c r="XEG99" s="62"/>
      <c r="XEH99" s="62"/>
      <c r="XEI99" s="62"/>
      <c r="XEJ99" s="62"/>
    </row>
    <row r="100" spans="1:41 16339:16364" s="44" customFormat="1" ht="56.1" customHeight="1">
      <c r="A100" s="55" t="s">
        <v>253</v>
      </c>
      <c r="B100" s="90" t="s">
        <v>557</v>
      </c>
      <c r="C100" s="56" t="s">
        <v>558</v>
      </c>
      <c r="D100" s="89" t="s">
        <v>203</v>
      </c>
      <c r="E100" s="89" t="s">
        <v>559</v>
      </c>
      <c r="F100" s="83" t="s">
        <v>130</v>
      </c>
      <c r="G100" s="58" t="s">
        <v>249</v>
      </c>
      <c r="H100" s="89" t="s">
        <v>560</v>
      </c>
      <c r="I100" s="83"/>
      <c r="J100" s="66">
        <v>50</v>
      </c>
      <c r="K100" s="66">
        <v>50</v>
      </c>
      <c r="L100" s="66">
        <v>50</v>
      </c>
      <c r="M100" s="66"/>
      <c r="N100" s="66"/>
      <c r="O100" s="66"/>
      <c r="P100" s="66"/>
      <c r="Q100" s="66"/>
      <c r="R100" s="66"/>
      <c r="S100" s="66"/>
      <c r="T100" s="66"/>
      <c r="U100" s="66"/>
      <c r="V100" s="66"/>
      <c r="W100" s="66"/>
      <c r="X100" s="89" t="s">
        <v>127</v>
      </c>
      <c r="Y100" s="89" t="s">
        <v>109</v>
      </c>
      <c r="Z100" s="84" t="s">
        <v>109</v>
      </c>
      <c r="AA100" s="84" t="s">
        <v>109</v>
      </c>
      <c r="AB100" s="84" t="s">
        <v>109</v>
      </c>
      <c r="AC100" s="84" t="s">
        <v>128</v>
      </c>
      <c r="AD100" s="83">
        <v>130</v>
      </c>
      <c r="AE100" s="83">
        <v>390</v>
      </c>
      <c r="AF100" s="84">
        <v>390</v>
      </c>
      <c r="AG100" s="90" t="s">
        <v>403</v>
      </c>
      <c r="AH100" s="55" t="s">
        <v>409</v>
      </c>
      <c r="AI100" s="58"/>
      <c r="AJ100" s="60"/>
      <c r="XDK100" s="62"/>
      <c r="XEE100" s="62"/>
      <c r="XEF100" s="62"/>
      <c r="XEG100" s="62"/>
      <c r="XEH100" s="62"/>
      <c r="XEI100" s="62"/>
      <c r="XEJ100" s="62"/>
    </row>
    <row r="101" spans="1:41 16339:16364" s="44" customFormat="1" ht="72.900000000000006" customHeight="1">
      <c r="A101" s="55" t="s">
        <v>253</v>
      </c>
      <c r="B101" s="56" t="s">
        <v>561</v>
      </c>
      <c r="C101" s="56" t="s">
        <v>562</v>
      </c>
      <c r="D101" s="58" t="s">
        <v>144</v>
      </c>
      <c r="E101" s="58" t="s">
        <v>563</v>
      </c>
      <c r="F101" s="58" t="s">
        <v>130</v>
      </c>
      <c r="G101" s="58" t="s">
        <v>249</v>
      </c>
      <c r="H101" s="58" t="s">
        <v>564</v>
      </c>
      <c r="I101" s="58"/>
      <c r="J101" s="66">
        <f>K101+P101+Q101+R101+S101+T101+U101+V101+W101</f>
        <v>21</v>
      </c>
      <c r="K101" s="66">
        <v>21</v>
      </c>
      <c r="L101" s="66">
        <v>21</v>
      </c>
      <c r="M101" s="66"/>
      <c r="N101" s="66"/>
      <c r="O101" s="66"/>
      <c r="P101" s="66"/>
      <c r="Q101" s="66"/>
      <c r="R101" s="66"/>
      <c r="S101" s="66"/>
      <c r="T101" s="66"/>
      <c r="U101" s="66"/>
      <c r="V101" s="66"/>
      <c r="W101" s="66"/>
      <c r="X101" s="58" t="s">
        <v>127</v>
      </c>
      <c r="Y101" s="58" t="s">
        <v>109</v>
      </c>
      <c r="Z101" s="58" t="s">
        <v>109</v>
      </c>
      <c r="AA101" s="58" t="s">
        <v>109</v>
      </c>
      <c r="AB101" s="58" t="s">
        <v>109</v>
      </c>
      <c r="AC101" s="58" t="s">
        <v>128</v>
      </c>
      <c r="AD101" s="58">
        <v>123</v>
      </c>
      <c r="AE101" s="58">
        <v>415</v>
      </c>
      <c r="AF101" s="58">
        <v>415</v>
      </c>
      <c r="AG101" s="56" t="s">
        <v>565</v>
      </c>
      <c r="AH101" s="56" t="s">
        <v>566</v>
      </c>
      <c r="AI101" s="58"/>
      <c r="AJ101" s="60"/>
      <c r="AK101" s="58"/>
      <c r="AL101" s="58"/>
      <c r="AM101" s="58"/>
      <c r="AN101" s="58"/>
      <c r="AO101" s="58"/>
      <c r="XEE101" s="62"/>
      <c r="XEF101" s="62"/>
      <c r="XEG101" s="62"/>
      <c r="XEH101" s="62"/>
      <c r="XEI101" s="62"/>
      <c r="XEJ101" s="62"/>
    </row>
    <row r="102" spans="1:41 16339:16364" s="54" customFormat="1" ht="60" customHeight="1">
      <c r="A102" s="55" t="s">
        <v>253</v>
      </c>
      <c r="B102" s="56" t="s">
        <v>567</v>
      </c>
      <c r="C102" s="68" t="s">
        <v>568</v>
      </c>
      <c r="D102" s="58" t="s">
        <v>144</v>
      </c>
      <c r="E102" s="58" t="s">
        <v>569</v>
      </c>
      <c r="F102" s="58" t="s">
        <v>130</v>
      </c>
      <c r="G102" s="58" t="s">
        <v>249</v>
      </c>
      <c r="H102" s="58" t="s">
        <v>570</v>
      </c>
      <c r="I102" s="58"/>
      <c r="J102" s="66">
        <f>K102+P102+Q102+R102+S102+T102+U102+V102+W102</f>
        <v>112</v>
      </c>
      <c r="K102" s="66">
        <f>L102</f>
        <v>112</v>
      </c>
      <c r="L102" s="66">
        <v>112</v>
      </c>
      <c r="M102" s="66"/>
      <c r="N102" s="66"/>
      <c r="O102" s="66"/>
      <c r="P102" s="66"/>
      <c r="Q102" s="66"/>
      <c r="R102" s="66"/>
      <c r="S102" s="66"/>
      <c r="T102" s="66"/>
      <c r="U102" s="66"/>
      <c r="V102" s="66"/>
      <c r="W102" s="66"/>
      <c r="X102" s="58" t="s">
        <v>127</v>
      </c>
      <c r="Y102" s="58" t="s">
        <v>109</v>
      </c>
      <c r="Z102" s="58" t="s">
        <v>128</v>
      </c>
      <c r="AA102" s="58" t="s">
        <v>109</v>
      </c>
      <c r="AB102" s="58" t="s">
        <v>109</v>
      </c>
      <c r="AC102" s="58" t="s">
        <v>128</v>
      </c>
      <c r="AD102" s="58">
        <v>47</v>
      </c>
      <c r="AE102" s="58">
        <v>138</v>
      </c>
      <c r="AF102" s="58">
        <v>138</v>
      </c>
      <c r="AG102" s="56" t="s">
        <v>565</v>
      </c>
      <c r="AH102" s="56" t="s">
        <v>571</v>
      </c>
      <c r="AI102" s="58"/>
      <c r="AJ102" s="60"/>
      <c r="AK102" s="58"/>
      <c r="AL102" s="91"/>
      <c r="AM102" s="91"/>
      <c r="AN102" s="91"/>
      <c r="AO102" s="91"/>
      <c r="XEE102" s="62"/>
      <c r="XEF102" s="62"/>
      <c r="XEG102" s="62"/>
      <c r="XEH102" s="62"/>
      <c r="XEI102" s="62"/>
      <c r="XEJ102" s="62"/>
    </row>
    <row r="103" spans="1:41 16339:16364" s="44" customFormat="1" ht="60" customHeight="1">
      <c r="A103" s="55" t="s">
        <v>253</v>
      </c>
      <c r="B103" s="68" t="s">
        <v>572</v>
      </c>
      <c r="C103" s="56" t="s">
        <v>573</v>
      </c>
      <c r="D103" s="58" t="s">
        <v>144</v>
      </c>
      <c r="E103" s="58" t="s">
        <v>569</v>
      </c>
      <c r="F103" s="58" t="s">
        <v>130</v>
      </c>
      <c r="G103" s="58" t="s">
        <v>249</v>
      </c>
      <c r="H103" s="58" t="s">
        <v>570</v>
      </c>
      <c r="I103" s="58"/>
      <c r="J103" s="66">
        <f>K103+P103+Q103+R103+S103+T103+U103+V103+W103</f>
        <v>58.8</v>
      </c>
      <c r="K103" s="58">
        <v>58.8</v>
      </c>
      <c r="L103" s="58">
        <v>58.8</v>
      </c>
      <c r="M103" s="58"/>
      <c r="N103" s="58"/>
      <c r="O103" s="58"/>
      <c r="P103" s="58"/>
      <c r="Q103" s="58"/>
      <c r="R103" s="58"/>
      <c r="S103" s="58"/>
      <c r="T103" s="58"/>
      <c r="U103" s="58"/>
      <c r="V103" s="58"/>
      <c r="W103" s="58"/>
      <c r="X103" s="58" t="s">
        <v>127</v>
      </c>
      <c r="Y103" s="58" t="s">
        <v>109</v>
      </c>
      <c r="Z103" s="58" t="s">
        <v>128</v>
      </c>
      <c r="AA103" s="58" t="s">
        <v>109</v>
      </c>
      <c r="AB103" s="58" t="s">
        <v>109</v>
      </c>
      <c r="AC103" s="58" t="s">
        <v>128</v>
      </c>
      <c r="AD103" s="58">
        <v>47</v>
      </c>
      <c r="AE103" s="58">
        <v>138</v>
      </c>
      <c r="AF103" s="58">
        <v>138</v>
      </c>
      <c r="AG103" s="56" t="s">
        <v>565</v>
      </c>
      <c r="AH103" s="56" t="s">
        <v>571</v>
      </c>
      <c r="AI103" s="58"/>
      <c r="AJ103" s="60"/>
      <c r="AK103" s="58"/>
      <c r="AL103" s="91"/>
      <c r="AM103" s="91"/>
      <c r="AN103" s="91"/>
      <c r="AO103" s="91"/>
    </row>
    <row r="104" spans="1:41 16339:16364" s="92" customFormat="1" ht="48" customHeight="1">
      <c r="A104" s="55" t="s">
        <v>253</v>
      </c>
      <c r="B104" s="56" t="s">
        <v>461</v>
      </c>
      <c r="C104" s="56" t="s">
        <v>574</v>
      </c>
      <c r="D104" s="58" t="s">
        <v>177</v>
      </c>
      <c r="E104" s="58" t="s">
        <v>463</v>
      </c>
      <c r="F104" s="58" t="s">
        <v>130</v>
      </c>
      <c r="G104" s="58" t="s">
        <v>249</v>
      </c>
      <c r="H104" s="58" t="s">
        <v>575</v>
      </c>
      <c r="I104" s="69"/>
      <c r="J104" s="66">
        <f>K104</f>
        <v>163</v>
      </c>
      <c r="K104" s="66">
        <f>L104</f>
        <v>163</v>
      </c>
      <c r="L104" s="66">
        <v>163</v>
      </c>
      <c r="M104" s="66"/>
      <c r="N104" s="66"/>
      <c r="O104" s="66"/>
      <c r="P104" s="66"/>
      <c r="Q104" s="66"/>
      <c r="R104" s="66"/>
      <c r="S104" s="66"/>
      <c r="T104" s="66"/>
      <c r="U104" s="66"/>
      <c r="V104" s="66"/>
      <c r="W104" s="66"/>
      <c r="X104" s="58" t="s">
        <v>127</v>
      </c>
      <c r="Y104" s="58" t="s">
        <v>109</v>
      </c>
      <c r="Z104" s="58" t="s">
        <v>128</v>
      </c>
      <c r="AA104" s="58" t="s">
        <v>128</v>
      </c>
      <c r="AB104" s="58" t="s">
        <v>109</v>
      </c>
      <c r="AC104" s="58" t="s">
        <v>128</v>
      </c>
      <c r="AD104" s="58">
        <v>39</v>
      </c>
      <c r="AE104" s="58">
        <v>107</v>
      </c>
      <c r="AF104" s="58">
        <v>107</v>
      </c>
      <c r="AG104" s="56" t="s">
        <v>251</v>
      </c>
      <c r="AH104" s="56" t="s">
        <v>409</v>
      </c>
      <c r="AI104" s="58"/>
      <c r="AJ104" s="60" t="s">
        <v>109</v>
      </c>
      <c r="XEE104" s="62"/>
      <c r="XEF104" s="62"/>
      <c r="XEG104" s="62"/>
      <c r="XEH104" s="62"/>
      <c r="XEI104" s="62"/>
      <c r="XEJ104" s="62"/>
    </row>
    <row r="105" spans="1:41 16339:16364" s="92" customFormat="1" ht="57.9" customHeight="1">
      <c r="A105" s="55" t="s">
        <v>253</v>
      </c>
      <c r="B105" s="68" t="s">
        <v>576</v>
      </c>
      <c r="C105" s="56" t="s">
        <v>577</v>
      </c>
      <c r="D105" s="58" t="s">
        <v>177</v>
      </c>
      <c r="E105" s="58" t="s">
        <v>178</v>
      </c>
      <c r="F105" s="58" t="s">
        <v>130</v>
      </c>
      <c r="G105" s="58" t="s">
        <v>249</v>
      </c>
      <c r="H105" s="58" t="s">
        <v>578</v>
      </c>
      <c r="I105" s="67"/>
      <c r="J105" s="66">
        <f>K105+P105+Q105+R105+S105+T105+U105+V105+W105</f>
        <v>210</v>
      </c>
      <c r="K105" s="66">
        <v>210</v>
      </c>
      <c r="L105" s="66">
        <v>210</v>
      </c>
      <c r="M105" s="66"/>
      <c r="N105" s="66"/>
      <c r="O105" s="66"/>
      <c r="P105" s="66"/>
      <c r="Q105" s="66"/>
      <c r="R105" s="66"/>
      <c r="S105" s="66"/>
      <c r="T105" s="66"/>
      <c r="U105" s="66"/>
      <c r="V105" s="66"/>
      <c r="W105" s="66"/>
      <c r="X105" s="58" t="s">
        <v>108</v>
      </c>
      <c r="Y105" s="58" t="s">
        <v>109</v>
      </c>
      <c r="Z105" s="58" t="s">
        <v>128</v>
      </c>
      <c r="AA105" s="58" t="s">
        <v>128</v>
      </c>
      <c r="AB105" s="58" t="s">
        <v>109</v>
      </c>
      <c r="AC105" s="58" t="s">
        <v>128</v>
      </c>
      <c r="AD105" s="58">
        <v>24</v>
      </c>
      <c r="AE105" s="58">
        <v>110</v>
      </c>
      <c r="AF105" s="58">
        <v>110</v>
      </c>
      <c r="AG105" s="56" t="s">
        <v>579</v>
      </c>
      <c r="AH105" s="56" t="s">
        <v>409</v>
      </c>
      <c r="AI105" s="58"/>
      <c r="XEE105" s="62"/>
      <c r="XEF105" s="62"/>
      <c r="XEG105" s="62"/>
      <c r="XEH105" s="62"/>
      <c r="XEI105" s="62"/>
      <c r="XEJ105" s="62"/>
    </row>
    <row r="106" spans="1:41 16339:16364" s="94" customFormat="1" ht="71.099999999999994" customHeight="1">
      <c r="A106" s="55" t="s">
        <v>253</v>
      </c>
      <c r="B106" s="56" t="s">
        <v>580</v>
      </c>
      <c r="C106" s="56" t="s">
        <v>581</v>
      </c>
      <c r="D106" s="58" t="s">
        <v>185</v>
      </c>
      <c r="E106" s="58" t="s">
        <v>186</v>
      </c>
      <c r="F106" s="58" t="s">
        <v>130</v>
      </c>
      <c r="G106" s="58" t="s">
        <v>249</v>
      </c>
      <c r="H106" s="58" t="s">
        <v>582</v>
      </c>
      <c r="I106" s="93"/>
      <c r="J106" s="66">
        <v>45</v>
      </c>
      <c r="K106" s="66">
        <v>45</v>
      </c>
      <c r="L106" s="66">
        <v>45</v>
      </c>
      <c r="M106" s="66"/>
      <c r="N106" s="66"/>
      <c r="O106" s="66"/>
      <c r="P106" s="66"/>
      <c r="Q106" s="66"/>
      <c r="R106" s="66"/>
      <c r="S106" s="66"/>
      <c r="T106" s="66"/>
      <c r="U106" s="66"/>
      <c r="V106" s="66"/>
      <c r="W106" s="66"/>
      <c r="X106" s="69" t="s">
        <v>108</v>
      </c>
      <c r="Y106" s="69" t="s">
        <v>109</v>
      </c>
      <c r="Z106" s="69" t="s">
        <v>109</v>
      </c>
      <c r="AA106" s="69" t="s">
        <v>109</v>
      </c>
      <c r="AB106" s="69" t="s">
        <v>109</v>
      </c>
      <c r="AC106" s="69" t="s">
        <v>128</v>
      </c>
      <c r="AD106" s="66">
        <v>241</v>
      </c>
      <c r="AE106" s="66">
        <v>803</v>
      </c>
      <c r="AF106" s="69">
        <v>1667</v>
      </c>
      <c r="AG106" s="56" t="s">
        <v>251</v>
      </c>
      <c r="AH106" s="56" t="s">
        <v>583</v>
      </c>
      <c r="AI106" s="58"/>
      <c r="AJ106" s="60" t="s">
        <v>128</v>
      </c>
      <c r="XEE106" s="62"/>
      <c r="XEF106" s="62"/>
      <c r="XEG106" s="62"/>
      <c r="XEH106" s="62"/>
      <c r="XEI106" s="62"/>
      <c r="XEJ106" s="62"/>
    </row>
    <row r="107" spans="1:41 16339:16364" s="94" customFormat="1" ht="65.099999999999994" customHeight="1">
      <c r="A107" s="55" t="s">
        <v>253</v>
      </c>
      <c r="B107" s="56" t="s">
        <v>584</v>
      </c>
      <c r="C107" s="56" t="s">
        <v>585</v>
      </c>
      <c r="D107" s="58" t="s">
        <v>185</v>
      </c>
      <c r="E107" s="58" t="s">
        <v>186</v>
      </c>
      <c r="F107" s="58" t="s">
        <v>130</v>
      </c>
      <c r="G107" s="58" t="s">
        <v>249</v>
      </c>
      <c r="H107" s="58" t="s">
        <v>582</v>
      </c>
      <c r="I107" s="93"/>
      <c r="J107" s="66">
        <v>30</v>
      </c>
      <c r="K107" s="66">
        <v>30</v>
      </c>
      <c r="L107" s="66">
        <v>30</v>
      </c>
      <c r="M107" s="66"/>
      <c r="N107" s="66"/>
      <c r="O107" s="66"/>
      <c r="P107" s="66"/>
      <c r="Q107" s="66"/>
      <c r="R107" s="66"/>
      <c r="S107" s="66"/>
      <c r="T107" s="66"/>
      <c r="U107" s="66"/>
      <c r="V107" s="66"/>
      <c r="W107" s="66"/>
      <c r="X107" s="69" t="s">
        <v>108</v>
      </c>
      <c r="Y107" s="69" t="s">
        <v>109</v>
      </c>
      <c r="Z107" s="69" t="s">
        <v>109</v>
      </c>
      <c r="AA107" s="69" t="s">
        <v>109</v>
      </c>
      <c r="AB107" s="69" t="s">
        <v>109</v>
      </c>
      <c r="AC107" s="69" t="s">
        <v>128</v>
      </c>
      <c r="AD107" s="66">
        <v>241</v>
      </c>
      <c r="AE107" s="66">
        <v>803</v>
      </c>
      <c r="AF107" s="69">
        <v>1667</v>
      </c>
      <c r="AG107" s="56" t="s">
        <v>251</v>
      </c>
      <c r="AH107" s="56" t="s">
        <v>586</v>
      </c>
      <c r="AI107" s="58"/>
      <c r="AJ107" s="60"/>
      <c r="XEE107" s="62"/>
      <c r="XEF107" s="62"/>
      <c r="XEG107" s="62"/>
      <c r="XEH107" s="62"/>
      <c r="XEI107" s="62"/>
      <c r="XEJ107" s="62"/>
    </row>
    <row r="108" spans="1:41 16339:16364" s="94" customFormat="1" ht="62.4">
      <c r="A108" s="55" t="s">
        <v>253</v>
      </c>
      <c r="B108" s="56" t="s">
        <v>587</v>
      </c>
      <c r="C108" s="56" t="s">
        <v>588</v>
      </c>
      <c r="D108" s="58" t="s">
        <v>185</v>
      </c>
      <c r="E108" s="58" t="s">
        <v>453</v>
      </c>
      <c r="F108" s="58" t="s">
        <v>130</v>
      </c>
      <c r="G108" s="58" t="s">
        <v>249</v>
      </c>
      <c r="H108" s="81" t="s">
        <v>454</v>
      </c>
      <c r="I108" s="58"/>
      <c r="J108" s="66">
        <v>20</v>
      </c>
      <c r="K108" s="66">
        <v>20</v>
      </c>
      <c r="L108" s="66">
        <v>20</v>
      </c>
      <c r="M108" s="66"/>
      <c r="N108" s="66"/>
      <c r="O108" s="66"/>
      <c r="P108" s="66"/>
      <c r="Q108" s="66"/>
      <c r="R108" s="66"/>
      <c r="S108" s="66"/>
      <c r="T108" s="66"/>
      <c r="U108" s="66"/>
      <c r="V108" s="66"/>
      <c r="W108" s="66"/>
      <c r="X108" s="69" t="s">
        <v>108</v>
      </c>
      <c r="Y108" s="69" t="s">
        <v>109</v>
      </c>
      <c r="Z108" s="69" t="s">
        <v>109</v>
      </c>
      <c r="AA108" s="69" t="s">
        <v>109</v>
      </c>
      <c r="AB108" s="69" t="s">
        <v>109</v>
      </c>
      <c r="AC108" s="69" t="s">
        <v>128</v>
      </c>
      <c r="AD108" s="58">
        <v>38</v>
      </c>
      <c r="AE108" s="58">
        <v>171</v>
      </c>
      <c r="AF108" s="58">
        <v>171</v>
      </c>
      <c r="AG108" s="56" t="s">
        <v>251</v>
      </c>
      <c r="AH108" s="56" t="s">
        <v>589</v>
      </c>
      <c r="AI108" s="58"/>
      <c r="AJ108" s="60" t="s">
        <v>128</v>
      </c>
      <c r="XEE108" s="62"/>
      <c r="XEF108" s="62"/>
      <c r="XEG108" s="62"/>
      <c r="XEH108" s="62"/>
      <c r="XEI108" s="62"/>
      <c r="XEJ108" s="62"/>
    </row>
    <row r="109" spans="1:41 16339:16364" s="94" customFormat="1" ht="62.4">
      <c r="A109" s="55" t="s">
        <v>253</v>
      </c>
      <c r="B109" s="56" t="s">
        <v>590</v>
      </c>
      <c r="C109" s="56" t="s">
        <v>591</v>
      </c>
      <c r="D109" s="58" t="s">
        <v>185</v>
      </c>
      <c r="E109" s="58" t="s">
        <v>228</v>
      </c>
      <c r="F109" s="58" t="s">
        <v>130</v>
      </c>
      <c r="G109" s="58" t="s">
        <v>249</v>
      </c>
      <c r="H109" s="58" t="s">
        <v>592</v>
      </c>
      <c r="I109" s="69"/>
      <c r="J109" s="66">
        <v>65</v>
      </c>
      <c r="K109" s="66">
        <v>65</v>
      </c>
      <c r="L109" s="66">
        <v>65</v>
      </c>
      <c r="M109" s="66"/>
      <c r="N109" s="66"/>
      <c r="O109" s="66"/>
      <c r="P109" s="66"/>
      <c r="Q109" s="66"/>
      <c r="R109" s="66"/>
      <c r="S109" s="66"/>
      <c r="T109" s="66"/>
      <c r="U109" s="66"/>
      <c r="V109" s="66"/>
      <c r="W109" s="66"/>
      <c r="X109" s="69" t="s">
        <v>108</v>
      </c>
      <c r="Y109" s="69" t="s">
        <v>109</v>
      </c>
      <c r="Z109" s="69" t="s">
        <v>109</v>
      </c>
      <c r="AA109" s="69" t="s">
        <v>109</v>
      </c>
      <c r="AB109" s="69" t="s">
        <v>109</v>
      </c>
      <c r="AC109" s="69" t="s">
        <v>128</v>
      </c>
      <c r="AD109" s="58">
        <v>68</v>
      </c>
      <c r="AE109" s="58">
        <v>265</v>
      </c>
      <c r="AF109" s="69">
        <v>265</v>
      </c>
      <c r="AG109" s="56" t="s">
        <v>251</v>
      </c>
      <c r="AH109" s="56" t="s">
        <v>593</v>
      </c>
      <c r="AI109" s="58"/>
      <c r="AJ109" s="60" t="s">
        <v>128</v>
      </c>
      <c r="XEE109" s="62"/>
      <c r="XEF109" s="62"/>
      <c r="XEG109" s="62"/>
      <c r="XEH109" s="62"/>
      <c r="XEI109" s="62"/>
      <c r="XEJ109" s="62"/>
    </row>
    <row r="110" spans="1:41 16339:16364" s="94" customFormat="1" ht="62.1" customHeight="1">
      <c r="A110" s="55" t="s">
        <v>253</v>
      </c>
      <c r="B110" s="56" t="s">
        <v>594</v>
      </c>
      <c r="C110" s="56" t="s">
        <v>595</v>
      </c>
      <c r="D110" s="58" t="s">
        <v>185</v>
      </c>
      <c r="E110" s="58" t="s">
        <v>440</v>
      </c>
      <c r="F110" s="58" t="s">
        <v>130</v>
      </c>
      <c r="G110" s="58" t="s">
        <v>249</v>
      </c>
      <c r="H110" s="66" t="s">
        <v>596</v>
      </c>
      <c r="I110" s="66"/>
      <c r="J110" s="66">
        <f>K110+P110+Q110+R110+S110+T110+U110+V110+W110</f>
        <v>30</v>
      </c>
      <c r="K110" s="66">
        <v>30</v>
      </c>
      <c r="L110" s="66">
        <v>30</v>
      </c>
      <c r="M110" s="66"/>
      <c r="N110" s="66"/>
      <c r="O110" s="66"/>
      <c r="P110" s="66"/>
      <c r="Q110" s="66"/>
      <c r="R110" s="66"/>
      <c r="S110" s="66"/>
      <c r="T110" s="66"/>
      <c r="U110" s="66"/>
      <c r="V110" s="66"/>
      <c r="W110" s="66"/>
      <c r="X110" s="58" t="s">
        <v>108</v>
      </c>
      <c r="Y110" s="66" t="s">
        <v>109</v>
      </c>
      <c r="Z110" s="66" t="s">
        <v>109</v>
      </c>
      <c r="AA110" s="66" t="s">
        <v>128</v>
      </c>
      <c r="AB110" s="66" t="s">
        <v>128</v>
      </c>
      <c r="AC110" s="66" t="s">
        <v>128</v>
      </c>
      <c r="AD110" s="58">
        <v>124</v>
      </c>
      <c r="AE110" s="58">
        <v>331</v>
      </c>
      <c r="AF110" s="58">
        <v>331</v>
      </c>
      <c r="AG110" s="56" t="s">
        <v>330</v>
      </c>
      <c r="AH110" s="56" t="s">
        <v>409</v>
      </c>
      <c r="AI110" s="66"/>
      <c r="AJ110" s="95"/>
      <c r="AK110" s="66"/>
      <c r="AL110" s="66"/>
      <c r="AM110" s="66"/>
      <c r="AN110" s="66"/>
      <c r="AO110" s="66"/>
      <c r="XEE110" s="62"/>
      <c r="XEF110" s="62"/>
      <c r="XEG110" s="62"/>
      <c r="XEH110" s="62"/>
      <c r="XEI110" s="62"/>
      <c r="XEJ110" s="62"/>
    </row>
    <row r="111" spans="1:41 16339:16364" s="44" customFormat="1" ht="84.9" customHeight="1">
      <c r="A111" s="55" t="s">
        <v>253</v>
      </c>
      <c r="B111" s="56" t="s">
        <v>597</v>
      </c>
      <c r="C111" s="56" t="s">
        <v>598</v>
      </c>
      <c r="D111" s="58" t="s">
        <v>203</v>
      </c>
      <c r="E111" s="58" t="s">
        <v>379</v>
      </c>
      <c r="F111" s="58" t="s">
        <v>130</v>
      </c>
      <c r="G111" s="58" t="s">
        <v>599</v>
      </c>
      <c r="H111" s="58" t="s">
        <v>600</v>
      </c>
      <c r="I111" s="67"/>
      <c r="J111" s="58">
        <v>102</v>
      </c>
      <c r="K111" s="58">
        <v>102</v>
      </c>
      <c r="L111" s="58">
        <v>102</v>
      </c>
      <c r="M111" s="58"/>
      <c r="N111" s="58"/>
      <c r="O111" s="58"/>
      <c r="P111" s="58"/>
      <c r="Q111" s="58"/>
      <c r="R111" s="58"/>
      <c r="S111" s="58"/>
      <c r="T111" s="58"/>
      <c r="U111" s="58"/>
      <c r="V111" s="58"/>
      <c r="W111" s="58"/>
      <c r="X111" s="58" t="s">
        <v>108</v>
      </c>
      <c r="Y111" s="58" t="s">
        <v>109</v>
      </c>
      <c r="Z111" s="58" t="s">
        <v>128</v>
      </c>
      <c r="AA111" s="58" t="s">
        <v>109</v>
      </c>
      <c r="AB111" s="58" t="s">
        <v>128</v>
      </c>
      <c r="AC111" s="58"/>
      <c r="AD111" s="58">
        <v>197</v>
      </c>
      <c r="AE111" s="58">
        <v>493</v>
      </c>
      <c r="AF111" s="58">
        <v>493</v>
      </c>
      <c r="AG111" s="56" t="s">
        <v>601</v>
      </c>
      <c r="AH111" s="56" t="s">
        <v>602</v>
      </c>
      <c r="AI111" s="58"/>
    </row>
    <row r="112" spans="1:41 16339:16364" s="44" customFormat="1" ht="84.9" customHeight="1">
      <c r="A112" s="55" t="s">
        <v>253</v>
      </c>
      <c r="B112" s="56" t="s">
        <v>603</v>
      </c>
      <c r="C112" s="56" t="s">
        <v>604</v>
      </c>
      <c r="D112" s="58" t="s">
        <v>203</v>
      </c>
      <c r="E112" s="58" t="s">
        <v>424</v>
      </c>
      <c r="F112" s="58" t="s">
        <v>130</v>
      </c>
      <c r="G112" s="58" t="s">
        <v>599</v>
      </c>
      <c r="H112" s="58" t="s">
        <v>600</v>
      </c>
      <c r="I112" s="67"/>
      <c r="J112" s="58">
        <v>30</v>
      </c>
      <c r="K112" s="58">
        <v>30</v>
      </c>
      <c r="L112" s="58">
        <v>30</v>
      </c>
      <c r="M112" s="58"/>
      <c r="N112" s="58"/>
      <c r="O112" s="58"/>
      <c r="P112" s="58"/>
      <c r="Q112" s="58"/>
      <c r="R112" s="58"/>
      <c r="S112" s="58"/>
      <c r="T112" s="58"/>
      <c r="U112" s="58"/>
      <c r="V112" s="58"/>
      <c r="W112" s="58"/>
      <c r="X112" s="58" t="s">
        <v>108</v>
      </c>
      <c r="Y112" s="58" t="s">
        <v>109</v>
      </c>
      <c r="Z112" s="58" t="s">
        <v>128</v>
      </c>
      <c r="AA112" s="58" t="s">
        <v>109</v>
      </c>
      <c r="AB112" s="58" t="s">
        <v>128</v>
      </c>
      <c r="AC112" s="58"/>
      <c r="AD112" s="58">
        <v>70</v>
      </c>
      <c r="AE112" s="58">
        <v>175</v>
      </c>
      <c r="AF112" s="58">
        <v>175</v>
      </c>
      <c r="AG112" s="56" t="s">
        <v>601</v>
      </c>
      <c r="AH112" s="56" t="s">
        <v>605</v>
      </c>
      <c r="AI112" s="58"/>
    </row>
    <row r="113" spans="1:41 16375:16379" s="44" customFormat="1" ht="66.900000000000006" customHeight="1">
      <c r="A113" s="55" t="s">
        <v>606</v>
      </c>
      <c r="B113" s="56" t="s">
        <v>607</v>
      </c>
      <c r="C113" s="56" t="s">
        <v>608</v>
      </c>
      <c r="D113" s="58" t="s">
        <v>609</v>
      </c>
      <c r="E113" s="58" t="s">
        <v>610</v>
      </c>
      <c r="F113" s="58" t="s">
        <v>130</v>
      </c>
      <c r="G113" s="58" t="s">
        <v>611</v>
      </c>
      <c r="H113" s="58" t="s">
        <v>612</v>
      </c>
      <c r="I113" s="67"/>
      <c r="J113" s="66">
        <v>50</v>
      </c>
      <c r="K113" s="66"/>
      <c r="L113" s="66"/>
      <c r="M113" s="66"/>
      <c r="N113" s="66"/>
      <c r="O113" s="66"/>
      <c r="P113" s="66">
        <v>50</v>
      </c>
      <c r="Q113" s="66"/>
      <c r="R113" s="66"/>
      <c r="S113" s="66"/>
      <c r="T113" s="66"/>
      <c r="U113" s="66"/>
      <c r="V113" s="66"/>
      <c r="W113" s="66"/>
      <c r="X113" s="58" t="s">
        <v>127</v>
      </c>
      <c r="Y113" s="58" t="s">
        <v>109</v>
      </c>
      <c r="Z113" s="58" t="s">
        <v>109</v>
      </c>
      <c r="AA113" s="58" t="s">
        <v>109</v>
      </c>
      <c r="AB113" s="58" t="s">
        <v>109</v>
      </c>
      <c r="AC113" s="58" t="s">
        <v>128</v>
      </c>
      <c r="AD113" s="58">
        <v>145</v>
      </c>
      <c r="AE113" s="81">
        <v>453</v>
      </c>
      <c r="AF113" s="81">
        <v>523</v>
      </c>
      <c r="AG113" s="56" t="s">
        <v>613</v>
      </c>
      <c r="AH113" s="56" t="s">
        <v>614</v>
      </c>
      <c r="AI113" s="58"/>
      <c r="AJ113" s="60"/>
      <c r="AK113" s="58"/>
      <c r="AL113" s="58"/>
      <c r="AM113" s="58"/>
      <c r="AN113" s="58"/>
      <c r="AO113" s="58"/>
    </row>
    <row r="114" spans="1:41 16375:16379" s="94" customFormat="1" ht="66" customHeight="1">
      <c r="A114" s="55" t="s">
        <v>606</v>
      </c>
      <c r="B114" s="56" t="s">
        <v>615</v>
      </c>
      <c r="C114" s="56" t="s">
        <v>616</v>
      </c>
      <c r="D114" s="58" t="s">
        <v>196</v>
      </c>
      <c r="E114" s="58" t="s">
        <v>265</v>
      </c>
      <c r="F114" s="58" t="s">
        <v>130</v>
      </c>
      <c r="G114" s="58" t="s">
        <v>611</v>
      </c>
      <c r="H114" s="58" t="s">
        <v>612</v>
      </c>
      <c r="I114" s="67"/>
      <c r="J114" s="66">
        <v>25</v>
      </c>
      <c r="K114" s="66"/>
      <c r="L114" s="66"/>
      <c r="M114" s="66"/>
      <c r="N114" s="66"/>
      <c r="O114" s="66"/>
      <c r="P114" s="66">
        <v>25</v>
      </c>
      <c r="Q114" s="66"/>
      <c r="R114" s="66"/>
      <c r="S114" s="66"/>
      <c r="T114" s="66"/>
      <c r="U114" s="66"/>
      <c r="V114" s="66"/>
      <c r="W114" s="66"/>
      <c r="X114" s="58" t="s">
        <v>127</v>
      </c>
      <c r="Y114" s="58" t="s">
        <v>109</v>
      </c>
      <c r="Z114" s="58" t="s">
        <v>109</v>
      </c>
      <c r="AA114" s="58" t="s">
        <v>109</v>
      </c>
      <c r="AB114" s="58" t="s">
        <v>109</v>
      </c>
      <c r="AC114" s="58" t="s">
        <v>128</v>
      </c>
      <c r="AD114" s="58">
        <v>62</v>
      </c>
      <c r="AE114" s="81">
        <v>189</v>
      </c>
      <c r="AF114" s="81">
        <v>246</v>
      </c>
      <c r="AG114" s="56" t="s">
        <v>613</v>
      </c>
      <c r="AH114" s="56" t="s">
        <v>617</v>
      </c>
      <c r="AI114" s="58"/>
      <c r="AJ114" s="60"/>
      <c r="AK114" s="58"/>
      <c r="AL114" s="91"/>
      <c r="AM114" s="91"/>
      <c r="AN114" s="91"/>
      <c r="AO114" s="91"/>
    </row>
    <row r="115" spans="1:41 16375:16379" s="94" customFormat="1" ht="246.9" customHeight="1">
      <c r="A115" s="55" t="s">
        <v>606</v>
      </c>
      <c r="B115" s="56" t="s">
        <v>618</v>
      </c>
      <c r="C115" s="56" t="s">
        <v>619</v>
      </c>
      <c r="D115" s="58" t="s">
        <v>620</v>
      </c>
      <c r="E115" s="58" t="s">
        <v>621</v>
      </c>
      <c r="F115" s="58" t="s">
        <v>130</v>
      </c>
      <c r="G115" s="58" t="s">
        <v>611</v>
      </c>
      <c r="H115" s="58" t="s">
        <v>622</v>
      </c>
      <c r="I115" s="67"/>
      <c r="J115" s="66">
        <v>200</v>
      </c>
      <c r="K115" s="66"/>
      <c r="L115" s="66"/>
      <c r="M115" s="66"/>
      <c r="N115" s="66"/>
      <c r="O115" s="66"/>
      <c r="P115" s="66">
        <v>200</v>
      </c>
      <c r="Q115" s="66"/>
      <c r="R115" s="66"/>
      <c r="S115" s="66"/>
      <c r="T115" s="66"/>
      <c r="U115" s="66"/>
      <c r="V115" s="66"/>
      <c r="W115" s="66"/>
      <c r="X115" s="58" t="s">
        <v>127</v>
      </c>
      <c r="Y115" s="58" t="s">
        <v>109</v>
      </c>
      <c r="Z115" s="58" t="s">
        <v>109</v>
      </c>
      <c r="AA115" s="58" t="s">
        <v>109</v>
      </c>
      <c r="AB115" s="58" t="s">
        <v>109</v>
      </c>
      <c r="AC115" s="58" t="s">
        <v>128</v>
      </c>
      <c r="AD115" s="58">
        <v>746</v>
      </c>
      <c r="AE115" s="81">
        <v>2314</v>
      </c>
      <c r="AF115" s="81">
        <v>3682</v>
      </c>
      <c r="AG115" s="56" t="s">
        <v>623</v>
      </c>
      <c r="AH115" s="56" t="s">
        <v>624</v>
      </c>
      <c r="AI115" s="58"/>
      <c r="AJ115" s="60"/>
      <c r="AK115" s="58"/>
      <c r="AL115" s="91"/>
      <c r="AM115" s="91"/>
      <c r="AN115" s="91"/>
      <c r="AO115" s="91"/>
    </row>
    <row r="116" spans="1:41 16375:16379" s="94" customFormat="1" ht="63" customHeight="1">
      <c r="A116" s="55" t="s">
        <v>606</v>
      </c>
      <c r="B116" s="56" t="s">
        <v>625</v>
      </c>
      <c r="C116" s="56" t="s">
        <v>626</v>
      </c>
      <c r="D116" s="58" t="s">
        <v>196</v>
      </c>
      <c r="E116" s="58" t="s">
        <v>539</v>
      </c>
      <c r="F116" s="58" t="s">
        <v>130</v>
      </c>
      <c r="G116" s="58" t="s">
        <v>611</v>
      </c>
      <c r="H116" s="58" t="s">
        <v>612</v>
      </c>
      <c r="I116" s="67"/>
      <c r="J116" s="66">
        <v>40</v>
      </c>
      <c r="K116" s="66"/>
      <c r="L116" s="66"/>
      <c r="M116" s="66"/>
      <c r="N116" s="66"/>
      <c r="O116" s="66"/>
      <c r="P116" s="66">
        <v>40</v>
      </c>
      <c r="Q116" s="66"/>
      <c r="R116" s="66"/>
      <c r="S116" s="66"/>
      <c r="T116" s="66"/>
      <c r="U116" s="66"/>
      <c r="V116" s="66"/>
      <c r="W116" s="66"/>
      <c r="X116" s="58" t="s">
        <v>127</v>
      </c>
      <c r="Y116" s="58" t="s">
        <v>109</v>
      </c>
      <c r="Z116" s="58" t="s">
        <v>109</v>
      </c>
      <c r="AA116" s="58" t="s">
        <v>109</v>
      </c>
      <c r="AB116" s="58" t="s">
        <v>109</v>
      </c>
      <c r="AC116" s="58" t="s">
        <v>128</v>
      </c>
      <c r="AD116" s="58">
        <v>68</v>
      </c>
      <c r="AE116" s="81">
        <v>211</v>
      </c>
      <c r="AF116" s="81">
        <v>368</v>
      </c>
      <c r="AG116" s="56" t="s">
        <v>627</v>
      </c>
      <c r="AH116" s="56" t="s">
        <v>628</v>
      </c>
      <c r="AI116" s="58"/>
      <c r="AJ116" s="60"/>
      <c r="AK116" s="58"/>
      <c r="AL116" s="91"/>
      <c r="AM116" s="91"/>
      <c r="AN116" s="91"/>
      <c r="AO116" s="91"/>
    </row>
    <row r="117" spans="1:41 16375:16379" s="94" customFormat="1" ht="212.1" customHeight="1">
      <c r="A117" s="55" t="s">
        <v>606</v>
      </c>
      <c r="B117" s="56" t="s">
        <v>629</v>
      </c>
      <c r="C117" s="56" t="s">
        <v>630</v>
      </c>
      <c r="D117" s="58" t="s">
        <v>620</v>
      </c>
      <c r="E117" s="58" t="s">
        <v>631</v>
      </c>
      <c r="F117" s="58" t="s">
        <v>130</v>
      </c>
      <c r="G117" s="58" t="s">
        <v>611</v>
      </c>
      <c r="H117" s="58" t="s">
        <v>622</v>
      </c>
      <c r="I117" s="67"/>
      <c r="J117" s="66">
        <v>160</v>
      </c>
      <c r="K117" s="66"/>
      <c r="L117" s="66"/>
      <c r="M117" s="66"/>
      <c r="N117" s="66"/>
      <c r="O117" s="66"/>
      <c r="P117" s="66">
        <v>160</v>
      </c>
      <c r="Q117" s="66"/>
      <c r="R117" s="66"/>
      <c r="S117" s="66"/>
      <c r="T117" s="66"/>
      <c r="U117" s="66"/>
      <c r="V117" s="66"/>
      <c r="W117" s="66"/>
      <c r="X117" s="58" t="s">
        <v>127</v>
      </c>
      <c r="Y117" s="58" t="s">
        <v>109</v>
      </c>
      <c r="Z117" s="58" t="s">
        <v>109</v>
      </c>
      <c r="AA117" s="58" t="s">
        <v>109</v>
      </c>
      <c r="AB117" s="58" t="s">
        <v>109</v>
      </c>
      <c r="AC117" s="58" t="s">
        <v>128</v>
      </c>
      <c r="AD117" s="58">
        <v>896</v>
      </c>
      <c r="AE117" s="81">
        <v>2857</v>
      </c>
      <c r="AF117" s="81">
        <v>4210</v>
      </c>
      <c r="AG117" s="56" t="s">
        <v>623</v>
      </c>
      <c r="AH117" s="56" t="s">
        <v>632</v>
      </c>
      <c r="AI117" s="58" t="s">
        <v>633</v>
      </c>
      <c r="AJ117" s="60"/>
      <c r="AK117" s="58" t="s">
        <v>611</v>
      </c>
      <c r="AL117" s="91"/>
      <c r="AM117" s="91"/>
      <c r="AN117" s="91"/>
      <c r="AO117" s="91"/>
    </row>
    <row r="118" spans="1:41 16375:16379" s="94" customFormat="1" ht="75.900000000000006" customHeight="1">
      <c r="A118" s="55" t="s">
        <v>606</v>
      </c>
      <c r="B118" s="56" t="s">
        <v>634</v>
      </c>
      <c r="C118" s="56" t="s">
        <v>635</v>
      </c>
      <c r="D118" s="58" t="s">
        <v>636</v>
      </c>
      <c r="E118" s="58" t="s">
        <v>637</v>
      </c>
      <c r="F118" s="58" t="s">
        <v>130</v>
      </c>
      <c r="G118" s="58" t="s">
        <v>611</v>
      </c>
      <c r="H118" s="58" t="s">
        <v>638</v>
      </c>
      <c r="I118" s="67"/>
      <c r="J118" s="66">
        <v>291.95</v>
      </c>
      <c r="K118" s="66"/>
      <c r="L118" s="66"/>
      <c r="M118" s="66"/>
      <c r="N118" s="66"/>
      <c r="O118" s="66"/>
      <c r="P118" s="66">
        <v>291.95</v>
      </c>
      <c r="Q118" s="66"/>
      <c r="R118" s="66"/>
      <c r="S118" s="66"/>
      <c r="T118" s="66"/>
      <c r="U118" s="66"/>
      <c r="V118" s="66"/>
      <c r="W118" s="66"/>
      <c r="X118" s="58" t="s">
        <v>127</v>
      </c>
      <c r="Y118" s="58" t="s">
        <v>109</v>
      </c>
      <c r="Z118" s="58" t="s">
        <v>109</v>
      </c>
      <c r="AA118" s="58" t="s">
        <v>109</v>
      </c>
      <c r="AB118" s="58" t="s">
        <v>109</v>
      </c>
      <c r="AC118" s="58" t="s">
        <v>128</v>
      </c>
      <c r="AD118" s="58">
        <v>187</v>
      </c>
      <c r="AE118" s="81">
        <v>582</v>
      </c>
      <c r="AF118" s="81">
        <v>863</v>
      </c>
      <c r="AG118" s="56" t="s">
        <v>623</v>
      </c>
      <c r="AH118" s="56" t="s">
        <v>639</v>
      </c>
      <c r="AI118" s="58"/>
      <c r="AJ118" s="60"/>
      <c r="AK118" s="58" t="s">
        <v>611</v>
      </c>
      <c r="AL118" s="91"/>
      <c r="AM118" s="91"/>
      <c r="AN118" s="91"/>
      <c r="AO118" s="91"/>
    </row>
    <row r="119" spans="1:41 16375:16379" s="94" customFormat="1" ht="60" customHeight="1">
      <c r="A119" s="55" t="s">
        <v>606</v>
      </c>
      <c r="B119" s="56" t="s">
        <v>640</v>
      </c>
      <c r="C119" s="56" t="s">
        <v>641</v>
      </c>
      <c r="D119" s="58" t="s">
        <v>185</v>
      </c>
      <c r="E119" s="58" t="s">
        <v>436</v>
      </c>
      <c r="F119" s="58" t="s">
        <v>130</v>
      </c>
      <c r="G119" s="58" t="s">
        <v>611</v>
      </c>
      <c r="H119" s="58" t="s">
        <v>638</v>
      </c>
      <c r="I119" s="67"/>
      <c r="J119" s="66">
        <v>30</v>
      </c>
      <c r="K119" s="66"/>
      <c r="L119" s="66"/>
      <c r="M119" s="66"/>
      <c r="N119" s="66"/>
      <c r="O119" s="66"/>
      <c r="P119" s="66">
        <v>30</v>
      </c>
      <c r="Q119" s="66"/>
      <c r="R119" s="66"/>
      <c r="S119" s="66"/>
      <c r="T119" s="66"/>
      <c r="U119" s="66"/>
      <c r="V119" s="66"/>
      <c r="W119" s="66"/>
      <c r="X119" s="58" t="s">
        <v>127</v>
      </c>
      <c r="Y119" s="58" t="s">
        <v>109</v>
      </c>
      <c r="Z119" s="58" t="s">
        <v>109</v>
      </c>
      <c r="AA119" s="58" t="s">
        <v>109</v>
      </c>
      <c r="AB119" s="58" t="s">
        <v>109</v>
      </c>
      <c r="AC119" s="58" t="s">
        <v>128</v>
      </c>
      <c r="AD119" s="58">
        <v>26</v>
      </c>
      <c r="AE119" s="81">
        <v>74</v>
      </c>
      <c r="AF119" s="81">
        <v>116</v>
      </c>
      <c r="AG119" s="56" t="s">
        <v>642</v>
      </c>
      <c r="AH119" s="56" t="s">
        <v>643</v>
      </c>
      <c r="AI119" s="58"/>
      <c r="AJ119" s="60"/>
      <c r="AK119" s="58" t="s">
        <v>644</v>
      </c>
      <c r="AL119" s="91"/>
      <c r="AM119" s="91"/>
      <c r="AN119" s="91"/>
      <c r="AO119" s="91"/>
    </row>
    <row r="120" spans="1:41 16375:16379" s="94" customFormat="1" ht="128.1" customHeight="1">
      <c r="A120" s="55" t="s">
        <v>606</v>
      </c>
      <c r="B120" s="56" t="s">
        <v>645</v>
      </c>
      <c r="C120" s="56" t="s">
        <v>646</v>
      </c>
      <c r="D120" s="58" t="s">
        <v>647</v>
      </c>
      <c r="E120" s="58" t="s">
        <v>648</v>
      </c>
      <c r="F120" s="58" t="s">
        <v>130</v>
      </c>
      <c r="G120" s="58" t="s">
        <v>611</v>
      </c>
      <c r="H120" s="58" t="s">
        <v>638</v>
      </c>
      <c r="I120" s="67"/>
      <c r="J120" s="66">
        <v>150</v>
      </c>
      <c r="K120" s="66"/>
      <c r="L120" s="66"/>
      <c r="M120" s="66"/>
      <c r="N120" s="66"/>
      <c r="O120" s="66"/>
      <c r="P120" s="66">
        <v>150</v>
      </c>
      <c r="Q120" s="66"/>
      <c r="R120" s="66"/>
      <c r="S120" s="66"/>
      <c r="T120" s="66"/>
      <c r="U120" s="66"/>
      <c r="V120" s="66"/>
      <c r="W120" s="66"/>
      <c r="X120" s="58" t="s">
        <v>127</v>
      </c>
      <c r="Y120" s="58" t="s">
        <v>109</v>
      </c>
      <c r="Z120" s="58" t="s">
        <v>109</v>
      </c>
      <c r="AA120" s="58" t="s">
        <v>109</v>
      </c>
      <c r="AB120" s="58" t="s">
        <v>109</v>
      </c>
      <c r="AC120" s="58" t="s">
        <v>128</v>
      </c>
      <c r="AD120" s="58">
        <v>341</v>
      </c>
      <c r="AE120" s="58">
        <v>1130</v>
      </c>
      <c r="AF120" s="58">
        <v>1724</v>
      </c>
      <c r="AG120" s="56" t="s">
        <v>642</v>
      </c>
      <c r="AH120" s="56" t="s">
        <v>649</v>
      </c>
      <c r="AI120" s="58"/>
      <c r="AJ120" s="60"/>
      <c r="AK120" s="58" t="s">
        <v>644</v>
      </c>
      <c r="AL120" s="91"/>
      <c r="AM120" s="91"/>
      <c r="AN120" s="91"/>
      <c r="AO120" s="91"/>
    </row>
    <row r="121" spans="1:41 16375:16379" s="94" customFormat="1" ht="238.05" customHeight="1">
      <c r="A121" s="55" t="s">
        <v>606</v>
      </c>
      <c r="B121" s="56" t="s">
        <v>650</v>
      </c>
      <c r="C121" s="56" t="s">
        <v>651</v>
      </c>
      <c r="D121" s="58" t="s">
        <v>652</v>
      </c>
      <c r="E121" s="58" t="s">
        <v>653</v>
      </c>
      <c r="F121" s="58" t="s">
        <v>130</v>
      </c>
      <c r="G121" s="58" t="s">
        <v>611</v>
      </c>
      <c r="H121" s="58" t="s">
        <v>638</v>
      </c>
      <c r="I121" s="67"/>
      <c r="J121" s="66">
        <v>2.8250000000000002</v>
      </c>
      <c r="K121" s="66">
        <v>2.8250000000000002</v>
      </c>
      <c r="L121" s="66"/>
      <c r="M121" s="66"/>
      <c r="N121" s="66"/>
      <c r="O121" s="66">
        <v>2.8250000000000002</v>
      </c>
      <c r="P121" s="66"/>
      <c r="Q121" s="66"/>
      <c r="R121" s="66"/>
      <c r="S121" s="66"/>
      <c r="T121" s="66"/>
      <c r="U121" s="66"/>
      <c r="V121" s="66"/>
      <c r="W121" s="66"/>
      <c r="X121" s="58" t="s">
        <v>108</v>
      </c>
      <c r="Y121" s="58" t="s">
        <v>109</v>
      </c>
      <c r="Z121" s="58" t="s">
        <v>109</v>
      </c>
      <c r="AA121" s="58" t="s">
        <v>109</v>
      </c>
      <c r="AB121" s="58" t="s">
        <v>128</v>
      </c>
      <c r="AC121" s="58" t="s">
        <v>128</v>
      </c>
      <c r="AD121" s="58">
        <v>26</v>
      </c>
      <c r="AE121" s="58">
        <v>79</v>
      </c>
      <c r="AF121" s="58">
        <v>79</v>
      </c>
      <c r="AG121" s="56" t="s">
        <v>654</v>
      </c>
      <c r="AH121" s="56" t="s">
        <v>655</v>
      </c>
      <c r="AI121" s="69"/>
      <c r="AJ121" s="60"/>
      <c r="AK121" s="58" t="s">
        <v>644</v>
      </c>
      <c r="AL121" s="91"/>
      <c r="AM121" s="91"/>
      <c r="AN121" s="91"/>
      <c r="AO121" s="91"/>
    </row>
    <row r="122" spans="1:41 16375:16379" s="94" customFormat="1" ht="92.1" customHeight="1">
      <c r="A122" s="55" t="s">
        <v>606</v>
      </c>
      <c r="B122" s="56" t="s">
        <v>656</v>
      </c>
      <c r="C122" s="56" t="s">
        <v>657</v>
      </c>
      <c r="D122" s="58" t="s">
        <v>658</v>
      </c>
      <c r="E122" s="58" t="s">
        <v>659</v>
      </c>
      <c r="F122" s="58" t="s">
        <v>130</v>
      </c>
      <c r="G122" s="58" t="s">
        <v>611</v>
      </c>
      <c r="H122" s="58" t="s">
        <v>612</v>
      </c>
      <c r="I122" s="67"/>
      <c r="J122" s="66">
        <v>156.6</v>
      </c>
      <c r="K122" s="66"/>
      <c r="L122" s="66"/>
      <c r="M122" s="66"/>
      <c r="N122" s="66"/>
      <c r="O122" s="66"/>
      <c r="P122" s="66">
        <v>156.6</v>
      </c>
      <c r="Q122" s="66"/>
      <c r="R122" s="66"/>
      <c r="S122" s="66"/>
      <c r="T122" s="66"/>
      <c r="U122" s="66"/>
      <c r="V122" s="66"/>
      <c r="W122" s="66"/>
      <c r="X122" s="58" t="s">
        <v>127</v>
      </c>
      <c r="Y122" s="58" t="s">
        <v>109</v>
      </c>
      <c r="Z122" s="58" t="s">
        <v>109</v>
      </c>
      <c r="AA122" s="58" t="s">
        <v>109</v>
      </c>
      <c r="AB122" s="58" t="s">
        <v>109</v>
      </c>
      <c r="AC122" s="58" t="s">
        <v>128</v>
      </c>
      <c r="AD122" s="58">
        <v>162</v>
      </c>
      <c r="AE122" s="58">
        <v>518</v>
      </c>
      <c r="AF122" s="58">
        <v>630</v>
      </c>
      <c r="AG122" s="56" t="s">
        <v>623</v>
      </c>
      <c r="AH122" s="56" t="s">
        <v>624</v>
      </c>
      <c r="AI122" s="58"/>
      <c r="XEU122" s="44"/>
      <c r="XEV122" s="44"/>
      <c r="XEW122" s="44"/>
      <c r="XEX122" s="44"/>
      <c r="XEY122" s="44"/>
    </row>
    <row r="123" spans="1:41 16375:16379" s="44" customFormat="1" ht="48" customHeight="1">
      <c r="A123" s="55" t="s">
        <v>253</v>
      </c>
      <c r="B123" s="56" t="s">
        <v>660</v>
      </c>
      <c r="C123" s="56" t="s">
        <v>661</v>
      </c>
      <c r="D123" s="58" t="s">
        <v>662</v>
      </c>
      <c r="E123" s="58" t="s">
        <v>663</v>
      </c>
      <c r="F123" s="58" t="s">
        <v>130</v>
      </c>
      <c r="G123" s="58" t="s">
        <v>359</v>
      </c>
      <c r="H123" s="58" t="s">
        <v>664</v>
      </c>
      <c r="I123" s="58"/>
      <c r="J123" s="58">
        <v>840.49180000000001</v>
      </c>
      <c r="K123" s="58">
        <f>L123+M123+N123+O123</f>
        <v>840.49180000000001</v>
      </c>
      <c r="L123" s="58"/>
      <c r="M123" s="58"/>
      <c r="N123" s="58"/>
      <c r="O123" s="58">
        <v>840.49180000000001</v>
      </c>
      <c r="P123" s="58"/>
      <c r="Q123" s="58"/>
      <c r="R123" s="58"/>
      <c r="S123" s="58"/>
      <c r="T123" s="58"/>
      <c r="U123" s="58"/>
      <c r="V123" s="58"/>
      <c r="W123" s="58"/>
      <c r="X123" s="58" t="s">
        <v>127</v>
      </c>
      <c r="Y123" s="58" t="s">
        <v>109</v>
      </c>
      <c r="Z123" s="58" t="s">
        <v>128</v>
      </c>
      <c r="AA123" s="58" t="s">
        <v>128</v>
      </c>
      <c r="AB123" s="58" t="s">
        <v>128</v>
      </c>
      <c r="AC123" s="58" t="s">
        <v>128</v>
      </c>
      <c r="AD123" s="58">
        <v>599</v>
      </c>
      <c r="AE123" s="58">
        <v>2097</v>
      </c>
      <c r="AF123" s="58">
        <v>2097</v>
      </c>
      <c r="AG123" s="56" t="s">
        <v>665</v>
      </c>
      <c r="AH123" s="56" t="s">
        <v>666</v>
      </c>
      <c r="AI123" s="58"/>
      <c r="AJ123" s="58"/>
      <c r="AK123" s="58"/>
      <c r="AL123" s="58"/>
      <c r="AM123" s="58"/>
      <c r="AN123" s="58"/>
      <c r="AO123" s="58"/>
    </row>
    <row r="124" spans="1:41 16375:16379" s="44" customFormat="1" ht="42" customHeight="1">
      <c r="A124" s="55" t="s">
        <v>253</v>
      </c>
      <c r="B124" s="56" t="s">
        <v>667</v>
      </c>
      <c r="C124" s="56" t="s">
        <v>668</v>
      </c>
      <c r="D124" s="58" t="s">
        <v>662</v>
      </c>
      <c r="E124" s="58" t="s">
        <v>669</v>
      </c>
      <c r="F124" s="58" t="s">
        <v>130</v>
      </c>
      <c r="G124" s="58" t="s">
        <v>359</v>
      </c>
      <c r="H124" s="58" t="s">
        <v>664</v>
      </c>
      <c r="I124" s="58"/>
      <c r="J124" s="58">
        <v>238.1397</v>
      </c>
      <c r="K124" s="58">
        <f>L124+M124+N124+O124</f>
        <v>238.1397</v>
      </c>
      <c r="L124" s="58"/>
      <c r="M124" s="58"/>
      <c r="N124" s="58"/>
      <c r="O124" s="58">
        <v>238.1397</v>
      </c>
      <c r="P124" s="58"/>
      <c r="Q124" s="58"/>
      <c r="R124" s="58"/>
      <c r="S124" s="58"/>
      <c r="T124" s="58"/>
      <c r="U124" s="58"/>
      <c r="V124" s="58"/>
      <c r="W124" s="58"/>
      <c r="X124" s="58" t="s">
        <v>127</v>
      </c>
      <c r="Y124" s="58" t="s">
        <v>109</v>
      </c>
      <c r="Z124" s="58" t="s">
        <v>128</v>
      </c>
      <c r="AA124" s="58" t="s">
        <v>128</v>
      </c>
      <c r="AB124" s="58" t="s">
        <v>128</v>
      </c>
      <c r="AC124" s="58" t="s">
        <v>128</v>
      </c>
      <c r="AD124" s="58">
        <v>161</v>
      </c>
      <c r="AE124" s="58">
        <v>564</v>
      </c>
      <c r="AF124" s="58">
        <v>564</v>
      </c>
      <c r="AG124" s="56" t="s">
        <v>665</v>
      </c>
      <c r="AH124" s="56" t="s">
        <v>670</v>
      </c>
      <c r="AI124" s="58"/>
      <c r="AJ124" s="58"/>
      <c r="AK124" s="58"/>
      <c r="AL124" s="58"/>
      <c r="AM124" s="58"/>
      <c r="AN124" s="58"/>
      <c r="AO124" s="58"/>
    </row>
    <row r="125" spans="1:41 16375:16379" s="44" customFormat="1" ht="46.8">
      <c r="A125" s="55" t="s">
        <v>253</v>
      </c>
      <c r="B125" s="56" t="s">
        <v>671</v>
      </c>
      <c r="C125" s="56" t="s">
        <v>672</v>
      </c>
      <c r="D125" s="58" t="s">
        <v>662</v>
      </c>
      <c r="E125" s="58" t="s">
        <v>673</v>
      </c>
      <c r="F125" s="58" t="s">
        <v>130</v>
      </c>
      <c r="G125" s="58" t="s">
        <v>359</v>
      </c>
      <c r="H125" s="58" t="s">
        <v>674</v>
      </c>
      <c r="I125" s="58"/>
      <c r="J125" s="58">
        <v>298.6771</v>
      </c>
      <c r="K125" s="58">
        <f>L125+M125+N125+O125</f>
        <v>298.6771</v>
      </c>
      <c r="L125" s="58"/>
      <c r="M125" s="58"/>
      <c r="N125" s="58"/>
      <c r="O125" s="58">
        <v>298.6771</v>
      </c>
      <c r="P125" s="58"/>
      <c r="Q125" s="58"/>
      <c r="R125" s="58"/>
      <c r="S125" s="58"/>
      <c r="T125" s="58"/>
      <c r="U125" s="58"/>
      <c r="V125" s="58"/>
      <c r="W125" s="58"/>
      <c r="X125" s="58" t="s">
        <v>127</v>
      </c>
      <c r="Y125" s="58" t="s">
        <v>109</v>
      </c>
      <c r="Z125" s="58" t="s">
        <v>128</v>
      </c>
      <c r="AA125" s="58" t="s">
        <v>128</v>
      </c>
      <c r="AB125" s="58" t="s">
        <v>128</v>
      </c>
      <c r="AC125" s="58" t="s">
        <v>128</v>
      </c>
      <c r="AD125" s="58">
        <v>5333</v>
      </c>
      <c r="AE125" s="58">
        <v>18665</v>
      </c>
      <c r="AF125" s="58">
        <v>18665</v>
      </c>
      <c r="AG125" s="56" t="s">
        <v>665</v>
      </c>
      <c r="AH125" s="56" t="s">
        <v>675</v>
      </c>
      <c r="AI125" s="58"/>
      <c r="AJ125" s="58"/>
      <c r="AK125" s="58"/>
      <c r="AL125" s="58"/>
      <c r="AM125" s="58"/>
      <c r="AN125" s="58"/>
      <c r="AO125" s="58"/>
    </row>
    <row r="126" spans="1:41 16375:16379" s="44" customFormat="1" ht="31.2">
      <c r="A126" s="55" t="s">
        <v>253</v>
      </c>
      <c r="B126" s="56" t="s">
        <v>676</v>
      </c>
      <c r="C126" s="56" t="s">
        <v>677</v>
      </c>
      <c r="D126" s="58" t="s">
        <v>662</v>
      </c>
      <c r="E126" s="58" t="s">
        <v>678</v>
      </c>
      <c r="F126" s="58" t="s">
        <v>130</v>
      </c>
      <c r="G126" s="58" t="s">
        <v>359</v>
      </c>
      <c r="H126" s="58" t="s">
        <v>679</v>
      </c>
      <c r="I126" s="58"/>
      <c r="J126" s="58">
        <v>887.34500000000003</v>
      </c>
      <c r="K126" s="58">
        <f>L126+M126+N126+O126</f>
        <v>887.34500000000003</v>
      </c>
      <c r="L126" s="58"/>
      <c r="M126" s="58"/>
      <c r="N126" s="58">
        <v>180</v>
      </c>
      <c r="O126" s="58">
        <v>707.34500000000003</v>
      </c>
      <c r="P126" s="58"/>
      <c r="Q126" s="58"/>
      <c r="R126" s="58"/>
      <c r="S126" s="58"/>
      <c r="T126" s="58"/>
      <c r="U126" s="58"/>
      <c r="V126" s="58"/>
      <c r="W126" s="58"/>
      <c r="X126" s="58" t="s">
        <v>127</v>
      </c>
      <c r="Y126" s="58" t="s">
        <v>109</v>
      </c>
      <c r="Z126" s="58" t="s">
        <v>128</v>
      </c>
      <c r="AA126" s="58" t="s">
        <v>128</v>
      </c>
      <c r="AB126" s="58" t="s">
        <v>128</v>
      </c>
      <c r="AC126" s="58" t="s">
        <v>128</v>
      </c>
      <c r="AD126" s="58">
        <v>3470</v>
      </c>
      <c r="AE126" s="58">
        <v>12145</v>
      </c>
      <c r="AF126" s="58">
        <v>12145</v>
      </c>
      <c r="AG126" s="56" t="s">
        <v>665</v>
      </c>
      <c r="AH126" s="56" t="s">
        <v>680</v>
      </c>
      <c r="AI126" s="58"/>
      <c r="AJ126" s="58"/>
      <c r="AK126" s="58"/>
      <c r="AL126" s="58"/>
      <c r="AM126" s="58"/>
      <c r="AN126" s="58"/>
      <c r="AO126" s="58"/>
    </row>
    <row r="127" spans="1:41 16375:16379" s="94" customFormat="1" ht="96" customHeight="1">
      <c r="A127" s="55" t="s">
        <v>681</v>
      </c>
      <c r="B127" s="56" t="s">
        <v>682</v>
      </c>
      <c r="C127" s="56" t="s">
        <v>683</v>
      </c>
      <c r="D127" s="58" t="s">
        <v>144</v>
      </c>
      <c r="E127" s="58" t="s">
        <v>684</v>
      </c>
      <c r="F127" s="58">
        <v>2020</v>
      </c>
      <c r="G127" s="58" t="s">
        <v>249</v>
      </c>
      <c r="H127" s="58" t="s">
        <v>685</v>
      </c>
      <c r="I127" s="58"/>
      <c r="J127" s="66">
        <f>K127+P127+Q127+R127+S127+T127+U127+V127+W127</f>
        <v>10</v>
      </c>
      <c r="K127" s="66">
        <f>L127+M127+N127+O127</f>
        <v>10</v>
      </c>
      <c r="L127" s="66">
        <v>10</v>
      </c>
      <c r="M127" s="66"/>
      <c r="N127" s="66"/>
      <c r="O127" s="66"/>
      <c r="P127" s="66"/>
      <c r="Q127" s="66"/>
      <c r="R127" s="66"/>
      <c r="S127" s="66"/>
      <c r="T127" s="66"/>
      <c r="U127" s="66"/>
      <c r="V127" s="66"/>
      <c r="W127" s="66"/>
      <c r="X127" s="58" t="s">
        <v>127</v>
      </c>
      <c r="Y127" s="58" t="s">
        <v>109</v>
      </c>
      <c r="Z127" s="58" t="s">
        <v>109</v>
      </c>
      <c r="AA127" s="58" t="s">
        <v>128</v>
      </c>
      <c r="AB127" s="58" t="s">
        <v>109</v>
      </c>
      <c r="AC127" s="58" t="s">
        <v>128</v>
      </c>
      <c r="AD127" s="58">
        <v>103</v>
      </c>
      <c r="AE127" s="58">
        <v>298</v>
      </c>
      <c r="AF127" s="58">
        <v>298</v>
      </c>
      <c r="AG127" s="56" t="s">
        <v>565</v>
      </c>
      <c r="AH127" s="56" t="s">
        <v>686</v>
      </c>
      <c r="AI127" s="58"/>
      <c r="AJ127" s="60"/>
      <c r="AK127" s="58"/>
      <c r="AL127" s="58"/>
      <c r="AM127" s="58"/>
      <c r="AN127" s="58"/>
      <c r="AO127" s="67"/>
    </row>
    <row r="128" spans="1:41 16375:16379" s="44" customFormat="1" ht="87" customHeight="1">
      <c r="A128" s="55" t="s">
        <v>681</v>
      </c>
      <c r="B128" s="56" t="s">
        <v>687</v>
      </c>
      <c r="C128" s="56" t="s">
        <v>688</v>
      </c>
      <c r="D128" s="58" t="s">
        <v>144</v>
      </c>
      <c r="E128" s="58" t="s">
        <v>689</v>
      </c>
      <c r="F128" s="58">
        <v>2020</v>
      </c>
      <c r="G128" s="58" t="s">
        <v>249</v>
      </c>
      <c r="H128" s="58" t="s">
        <v>690</v>
      </c>
      <c r="I128" s="58"/>
      <c r="J128" s="58">
        <v>40</v>
      </c>
      <c r="K128" s="58">
        <v>40</v>
      </c>
      <c r="L128" s="58">
        <v>40</v>
      </c>
      <c r="M128" s="58"/>
      <c r="N128" s="58"/>
      <c r="O128" s="58"/>
      <c r="P128" s="58"/>
      <c r="Q128" s="58"/>
      <c r="R128" s="58"/>
      <c r="S128" s="58"/>
      <c r="T128" s="58"/>
      <c r="U128" s="58"/>
      <c r="V128" s="58"/>
      <c r="W128" s="58"/>
      <c r="X128" s="58" t="s">
        <v>127</v>
      </c>
      <c r="Y128" s="58" t="s">
        <v>109</v>
      </c>
      <c r="Z128" s="58" t="s">
        <v>109</v>
      </c>
      <c r="AA128" s="58" t="s">
        <v>128</v>
      </c>
      <c r="AB128" s="58" t="s">
        <v>109</v>
      </c>
      <c r="AC128" s="58" t="s">
        <v>128</v>
      </c>
      <c r="AD128" s="58">
        <v>178</v>
      </c>
      <c r="AE128" s="58">
        <v>572</v>
      </c>
      <c r="AF128" s="58">
        <v>572</v>
      </c>
      <c r="AG128" s="56" t="s">
        <v>565</v>
      </c>
      <c r="AH128" s="56" t="s">
        <v>691</v>
      </c>
      <c r="AI128" s="58"/>
      <c r="AJ128" s="60"/>
      <c r="AK128" s="58"/>
      <c r="AL128" s="58"/>
      <c r="AM128" s="58"/>
      <c r="AN128" s="58"/>
      <c r="AO128" s="58"/>
    </row>
    <row r="129" spans="1:41 16355:16380" s="62" customFormat="1" ht="62.4">
      <c r="A129" s="55" t="s">
        <v>253</v>
      </c>
      <c r="B129" s="56" t="s">
        <v>692</v>
      </c>
      <c r="C129" s="56" t="s">
        <v>693</v>
      </c>
      <c r="D129" s="58" t="s">
        <v>694</v>
      </c>
      <c r="E129" s="58" t="s">
        <v>694</v>
      </c>
      <c r="F129" s="58">
        <v>2020</v>
      </c>
      <c r="G129" s="58" t="s">
        <v>359</v>
      </c>
      <c r="H129" s="58" t="s">
        <v>664</v>
      </c>
      <c r="I129" s="58"/>
      <c r="J129" s="58">
        <v>216.39150000000001</v>
      </c>
      <c r="K129" s="66">
        <f>L129+M129+N129+O129</f>
        <v>216.39150000000001</v>
      </c>
      <c r="L129" s="78"/>
      <c r="M129" s="78"/>
      <c r="N129" s="78"/>
      <c r="O129" s="78">
        <v>216.39150000000001</v>
      </c>
      <c r="P129" s="78"/>
      <c r="Q129" s="78"/>
      <c r="R129" s="78"/>
      <c r="S129" s="78"/>
      <c r="T129" s="78"/>
      <c r="U129" s="78"/>
      <c r="V129" s="78"/>
      <c r="W129" s="78"/>
      <c r="X129" s="58" t="s">
        <v>108</v>
      </c>
      <c r="Y129" s="58" t="s">
        <v>109</v>
      </c>
      <c r="Z129" s="58" t="s">
        <v>109</v>
      </c>
      <c r="AA129" s="58" t="s">
        <v>109</v>
      </c>
      <c r="AB129" s="58" t="s">
        <v>128</v>
      </c>
      <c r="AC129" s="58" t="s">
        <v>128</v>
      </c>
      <c r="AD129" s="58">
        <v>1538</v>
      </c>
      <c r="AE129" s="58">
        <v>1538</v>
      </c>
      <c r="AF129" s="58">
        <v>1538</v>
      </c>
      <c r="AG129" s="56" t="s">
        <v>695</v>
      </c>
      <c r="AH129" s="56" t="s">
        <v>696</v>
      </c>
      <c r="AI129" s="58"/>
      <c r="AJ129" s="58" t="s">
        <v>109</v>
      </c>
    </row>
    <row r="130" spans="1:41 16355:16380" s="44" customFormat="1" ht="62.4">
      <c r="A130" s="55" t="s">
        <v>681</v>
      </c>
      <c r="B130" s="56" t="s">
        <v>697</v>
      </c>
      <c r="C130" s="56" t="s">
        <v>698</v>
      </c>
      <c r="D130" s="58" t="s">
        <v>177</v>
      </c>
      <c r="E130" s="58" t="s">
        <v>463</v>
      </c>
      <c r="F130" s="58" t="s">
        <v>130</v>
      </c>
      <c r="G130" s="58" t="s">
        <v>699</v>
      </c>
      <c r="H130" s="58" t="s">
        <v>700</v>
      </c>
      <c r="I130" s="58"/>
      <c r="J130" s="58">
        <v>80</v>
      </c>
      <c r="K130" s="58">
        <v>80</v>
      </c>
      <c r="L130" s="58"/>
      <c r="M130" s="58"/>
      <c r="N130" s="58"/>
      <c r="O130" s="58">
        <v>80</v>
      </c>
      <c r="P130" s="58"/>
      <c r="Q130" s="58"/>
      <c r="R130" s="58"/>
      <c r="S130" s="58"/>
      <c r="T130" s="58"/>
      <c r="U130" s="58"/>
      <c r="V130" s="58"/>
      <c r="W130" s="58"/>
      <c r="X130" s="58" t="s">
        <v>108</v>
      </c>
      <c r="Y130" s="58" t="s">
        <v>109</v>
      </c>
      <c r="Z130" s="58" t="s">
        <v>128</v>
      </c>
      <c r="AA130" s="58"/>
      <c r="AB130" s="58" t="s">
        <v>128</v>
      </c>
      <c r="AC130" s="58" t="s">
        <v>128</v>
      </c>
      <c r="AD130" s="58">
        <v>15</v>
      </c>
      <c r="AE130" s="58"/>
      <c r="AF130" s="58"/>
      <c r="AG130" s="56" t="s">
        <v>351</v>
      </c>
      <c r="AH130" s="56" t="s">
        <v>701</v>
      </c>
      <c r="AI130" s="58"/>
      <c r="AJ130" s="60"/>
      <c r="AK130" s="58" t="s">
        <v>699</v>
      </c>
      <c r="XEA130" s="96"/>
      <c r="XEB130" s="96"/>
      <c r="XEC130" s="96"/>
      <c r="XED130" s="96"/>
      <c r="XEE130" s="96"/>
      <c r="XEF130" s="96"/>
    </row>
    <row r="131" spans="1:41 16355:16380" s="44" customFormat="1" ht="58.95" customHeight="1">
      <c r="A131" s="55" t="s">
        <v>702</v>
      </c>
      <c r="B131" s="56" t="s">
        <v>703</v>
      </c>
      <c r="C131" s="68" t="s">
        <v>704</v>
      </c>
      <c r="D131" s="58" t="s">
        <v>215</v>
      </c>
      <c r="E131" s="58" t="s">
        <v>509</v>
      </c>
      <c r="F131" s="58" t="s">
        <v>130</v>
      </c>
      <c r="G131" s="58" t="s">
        <v>249</v>
      </c>
      <c r="H131" s="58" t="s">
        <v>510</v>
      </c>
      <c r="I131" s="58"/>
      <c r="J131" s="66">
        <v>40</v>
      </c>
      <c r="K131" s="66">
        <v>40</v>
      </c>
      <c r="L131" s="66">
        <v>40</v>
      </c>
      <c r="M131" s="66"/>
      <c r="N131" s="66"/>
      <c r="O131" s="66"/>
      <c r="P131" s="66"/>
      <c r="Q131" s="66"/>
      <c r="R131" s="66"/>
      <c r="S131" s="66"/>
      <c r="T131" s="66"/>
      <c r="U131" s="66"/>
      <c r="V131" s="66"/>
      <c r="W131" s="66"/>
      <c r="X131" s="58" t="s">
        <v>127</v>
      </c>
      <c r="Y131" s="58" t="s">
        <v>109</v>
      </c>
      <c r="Z131" s="58" t="s">
        <v>109</v>
      </c>
      <c r="AA131" s="58" t="s">
        <v>109</v>
      </c>
      <c r="AB131" s="58" t="s">
        <v>109</v>
      </c>
      <c r="AC131" s="58" t="s">
        <v>128</v>
      </c>
      <c r="AD131" s="58">
        <v>230</v>
      </c>
      <c r="AE131" s="58"/>
      <c r="AF131" s="58"/>
      <c r="AG131" s="56" t="s">
        <v>351</v>
      </c>
      <c r="AH131" s="56" t="s">
        <v>511</v>
      </c>
      <c r="AI131" s="58"/>
    </row>
    <row r="132" spans="1:41 16355:16380" s="94" customFormat="1" ht="62.4">
      <c r="A132" s="55" t="s">
        <v>702</v>
      </c>
      <c r="B132" s="56" t="s">
        <v>705</v>
      </c>
      <c r="C132" s="56" t="s">
        <v>706</v>
      </c>
      <c r="D132" s="58" t="s">
        <v>177</v>
      </c>
      <c r="E132" s="58" t="s">
        <v>707</v>
      </c>
      <c r="F132" s="58" t="s">
        <v>130</v>
      </c>
      <c r="G132" s="58" t="s">
        <v>249</v>
      </c>
      <c r="H132" s="58" t="s">
        <v>708</v>
      </c>
      <c r="I132" s="67"/>
      <c r="J132" s="66">
        <v>19.5</v>
      </c>
      <c r="K132" s="66">
        <v>19.5</v>
      </c>
      <c r="L132" s="66">
        <v>19.5</v>
      </c>
      <c r="M132" s="66"/>
      <c r="N132" s="66"/>
      <c r="O132" s="66"/>
      <c r="P132" s="66"/>
      <c r="Q132" s="66"/>
      <c r="R132" s="66"/>
      <c r="S132" s="66"/>
      <c r="T132" s="66"/>
      <c r="U132" s="66"/>
      <c r="V132" s="66"/>
      <c r="W132" s="66"/>
      <c r="X132" s="58" t="s">
        <v>108</v>
      </c>
      <c r="Y132" s="58" t="s">
        <v>109</v>
      </c>
      <c r="Z132" s="58" t="s">
        <v>128</v>
      </c>
      <c r="AA132" s="58" t="s">
        <v>128</v>
      </c>
      <c r="AB132" s="58" t="s">
        <v>109</v>
      </c>
      <c r="AC132" s="58" t="s">
        <v>128</v>
      </c>
      <c r="AD132" s="58">
        <v>201</v>
      </c>
      <c r="AE132" s="58">
        <v>745</v>
      </c>
      <c r="AF132" s="58">
        <v>745</v>
      </c>
      <c r="AG132" s="56" t="s">
        <v>579</v>
      </c>
      <c r="AH132" s="56" t="s">
        <v>709</v>
      </c>
      <c r="AI132" s="58"/>
      <c r="AJ132" s="60"/>
      <c r="AK132" s="58"/>
      <c r="AL132" s="58"/>
      <c r="AM132" s="58"/>
      <c r="AN132" s="58"/>
      <c r="AO132" s="58"/>
    </row>
    <row r="133" spans="1:41 16355:16380" s="94" customFormat="1" ht="53.1" customHeight="1">
      <c r="A133" s="55" t="s">
        <v>702</v>
      </c>
      <c r="B133" s="56" t="s">
        <v>710</v>
      </c>
      <c r="C133" s="56" t="s">
        <v>711</v>
      </c>
      <c r="D133" s="58" t="s">
        <v>177</v>
      </c>
      <c r="E133" s="58" t="s">
        <v>222</v>
      </c>
      <c r="F133" s="58" t="s">
        <v>130</v>
      </c>
      <c r="G133" s="58" t="s">
        <v>249</v>
      </c>
      <c r="H133" s="58" t="s">
        <v>712</v>
      </c>
      <c r="I133" s="67"/>
      <c r="J133" s="66">
        <v>50</v>
      </c>
      <c r="K133" s="66">
        <v>50</v>
      </c>
      <c r="L133" s="66">
        <v>50</v>
      </c>
      <c r="M133" s="66"/>
      <c r="N133" s="66"/>
      <c r="O133" s="66"/>
      <c r="P133" s="66"/>
      <c r="Q133" s="66"/>
      <c r="R133" s="66"/>
      <c r="S133" s="66"/>
      <c r="T133" s="66"/>
      <c r="U133" s="66"/>
      <c r="V133" s="66"/>
      <c r="W133" s="66"/>
      <c r="X133" s="58" t="s">
        <v>127</v>
      </c>
      <c r="Y133" s="58" t="s">
        <v>109</v>
      </c>
      <c r="Z133" s="58" t="s">
        <v>109</v>
      </c>
      <c r="AA133" s="58" t="s">
        <v>128</v>
      </c>
      <c r="AB133" s="58" t="s">
        <v>109</v>
      </c>
      <c r="AC133" s="58" t="s">
        <v>109</v>
      </c>
      <c r="AD133" s="58">
        <v>68</v>
      </c>
      <c r="AE133" s="58">
        <v>223</v>
      </c>
      <c r="AF133" s="58">
        <v>454</v>
      </c>
      <c r="AG133" s="56" t="s">
        <v>251</v>
      </c>
      <c r="AH133" s="56" t="s">
        <v>556</v>
      </c>
      <c r="AI133" s="58"/>
      <c r="AJ133" s="60"/>
      <c r="AK133" s="58"/>
      <c r="AL133" s="58"/>
      <c r="AM133" s="58"/>
      <c r="AN133" s="58"/>
      <c r="AO133" s="58"/>
    </row>
    <row r="134" spans="1:41 16355:16380" s="94" customFormat="1" ht="45.9" customHeight="1">
      <c r="A134" s="55" t="s">
        <v>702</v>
      </c>
      <c r="B134" s="56" t="s">
        <v>713</v>
      </c>
      <c r="C134" s="56" t="s">
        <v>714</v>
      </c>
      <c r="D134" s="58" t="s">
        <v>177</v>
      </c>
      <c r="E134" s="58" t="s">
        <v>715</v>
      </c>
      <c r="F134" s="58" t="s">
        <v>130</v>
      </c>
      <c r="G134" s="58" t="s">
        <v>249</v>
      </c>
      <c r="H134" s="58" t="s">
        <v>716</v>
      </c>
      <c r="I134" s="67"/>
      <c r="J134" s="66">
        <v>23</v>
      </c>
      <c r="K134" s="66">
        <v>23</v>
      </c>
      <c r="L134" s="66">
        <v>23</v>
      </c>
      <c r="M134" s="66"/>
      <c r="N134" s="66"/>
      <c r="O134" s="66"/>
      <c r="P134" s="66"/>
      <c r="Q134" s="66"/>
      <c r="R134" s="66"/>
      <c r="S134" s="66"/>
      <c r="T134" s="66"/>
      <c r="U134" s="66"/>
      <c r="V134" s="66"/>
      <c r="W134" s="66"/>
      <c r="X134" s="58" t="s">
        <v>127</v>
      </c>
      <c r="Y134" s="58" t="s">
        <v>109</v>
      </c>
      <c r="Z134" s="58" t="s">
        <v>109</v>
      </c>
      <c r="AA134" s="58" t="s">
        <v>109</v>
      </c>
      <c r="AB134" s="58" t="s">
        <v>109</v>
      </c>
      <c r="AC134" s="58" t="s">
        <v>128</v>
      </c>
      <c r="AD134" s="58">
        <v>128</v>
      </c>
      <c r="AE134" s="58">
        <v>333</v>
      </c>
      <c r="AF134" s="58">
        <v>333</v>
      </c>
      <c r="AG134" s="56" t="s">
        <v>330</v>
      </c>
      <c r="AH134" s="56" t="s">
        <v>717</v>
      </c>
      <c r="AI134" s="58"/>
      <c r="AJ134" s="60" t="s">
        <v>109</v>
      </c>
      <c r="AK134" s="58"/>
      <c r="AL134" s="58"/>
      <c r="AM134" s="58"/>
      <c r="AN134" s="58"/>
      <c r="AO134" s="58"/>
    </row>
    <row r="135" spans="1:41 16355:16380" s="94" customFormat="1" ht="46.8">
      <c r="A135" s="55" t="s">
        <v>702</v>
      </c>
      <c r="B135" s="56" t="s">
        <v>718</v>
      </c>
      <c r="C135" s="56" t="s">
        <v>719</v>
      </c>
      <c r="D135" s="58" t="s">
        <v>177</v>
      </c>
      <c r="E135" s="58" t="s">
        <v>720</v>
      </c>
      <c r="F135" s="58" t="s">
        <v>130</v>
      </c>
      <c r="G135" s="58" t="s">
        <v>249</v>
      </c>
      <c r="H135" s="58" t="s">
        <v>721</v>
      </c>
      <c r="I135" s="67"/>
      <c r="J135" s="66">
        <v>5.25</v>
      </c>
      <c r="K135" s="66">
        <v>5.25</v>
      </c>
      <c r="L135" s="66">
        <v>5.25</v>
      </c>
      <c r="M135" s="66"/>
      <c r="N135" s="66"/>
      <c r="O135" s="66"/>
      <c r="P135" s="66"/>
      <c r="Q135" s="66"/>
      <c r="R135" s="66"/>
      <c r="S135" s="66"/>
      <c r="T135" s="66"/>
      <c r="U135" s="66"/>
      <c r="V135" s="66"/>
      <c r="W135" s="66"/>
      <c r="X135" s="58" t="s">
        <v>127</v>
      </c>
      <c r="Y135" s="58" t="s">
        <v>109</v>
      </c>
      <c r="Z135" s="58" t="s">
        <v>128</v>
      </c>
      <c r="AA135" s="58" t="s">
        <v>128</v>
      </c>
      <c r="AB135" s="58" t="s">
        <v>109</v>
      </c>
      <c r="AC135" s="58" t="s">
        <v>128</v>
      </c>
      <c r="AD135" s="58">
        <v>40</v>
      </c>
      <c r="AE135" s="58">
        <v>110</v>
      </c>
      <c r="AF135" s="58">
        <v>110</v>
      </c>
      <c r="AG135" s="56" t="s">
        <v>579</v>
      </c>
      <c r="AH135" s="56" t="s">
        <v>722</v>
      </c>
      <c r="AI135" s="58"/>
      <c r="AJ135" s="60"/>
      <c r="AK135" s="58"/>
      <c r="AL135" s="58"/>
      <c r="AM135" s="58"/>
      <c r="AN135" s="58"/>
      <c r="AO135" s="58"/>
    </row>
    <row r="136" spans="1:41 16355:16380" s="97" customFormat="1" ht="46.8">
      <c r="A136" s="55" t="s">
        <v>244</v>
      </c>
      <c r="B136" s="56" t="s">
        <v>723</v>
      </c>
      <c r="C136" s="55" t="s">
        <v>724</v>
      </c>
      <c r="D136" s="67" t="s">
        <v>294</v>
      </c>
      <c r="E136" s="67" t="s">
        <v>300</v>
      </c>
      <c r="F136" s="58" t="s">
        <v>130</v>
      </c>
      <c r="G136" s="58" t="s">
        <v>359</v>
      </c>
      <c r="H136" s="58" t="s">
        <v>301</v>
      </c>
      <c r="I136" s="67"/>
      <c r="J136" s="66">
        <v>50</v>
      </c>
      <c r="K136" s="66"/>
      <c r="L136" s="66"/>
      <c r="M136" s="66"/>
      <c r="N136" s="66"/>
      <c r="O136" s="66"/>
      <c r="P136" s="66">
        <v>50</v>
      </c>
      <c r="Q136" s="66"/>
      <c r="R136" s="66"/>
      <c r="S136" s="66"/>
      <c r="T136" s="66"/>
      <c r="U136" s="66"/>
      <c r="V136" s="66"/>
      <c r="W136" s="66"/>
      <c r="X136" s="58" t="s">
        <v>127</v>
      </c>
      <c r="Y136" s="58" t="s">
        <v>128</v>
      </c>
      <c r="Z136" s="58" t="s">
        <v>109</v>
      </c>
      <c r="AA136" s="58" t="s">
        <v>109</v>
      </c>
      <c r="AB136" s="58" t="s">
        <v>128</v>
      </c>
      <c r="AC136" s="58" t="s">
        <v>128</v>
      </c>
      <c r="AD136" s="58">
        <v>100</v>
      </c>
      <c r="AE136" s="58">
        <v>301</v>
      </c>
      <c r="AF136" s="58">
        <v>301</v>
      </c>
      <c r="AG136" s="56" t="s">
        <v>330</v>
      </c>
      <c r="AH136" s="56" t="s">
        <v>725</v>
      </c>
      <c r="AI136" s="58" t="s">
        <v>726</v>
      </c>
      <c r="XEU136" s="96"/>
      <c r="XEV136" s="96"/>
      <c r="XEW136" s="96"/>
      <c r="XEX136" s="96"/>
      <c r="XEY136" s="96"/>
      <c r="XEZ136" s="96"/>
    </row>
    <row r="137" spans="1:41 16355:16380" ht="46.8">
      <c r="A137" s="55" t="s">
        <v>244</v>
      </c>
      <c r="B137" s="56" t="s">
        <v>727</v>
      </c>
      <c r="C137" s="56" t="s">
        <v>728</v>
      </c>
      <c r="D137" s="58" t="s">
        <v>247</v>
      </c>
      <c r="E137" s="58" t="s">
        <v>265</v>
      </c>
      <c r="F137" s="58" t="s">
        <v>130</v>
      </c>
      <c r="G137" s="58" t="s">
        <v>359</v>
      </c>
      <c r="H137" s="58" t="s">
        <v>266</v>
      </c>
      <c r="I137" s="58"/>
      <c r="J137" s="66">
        <v>37</v>
      </c>
      <c r="K137" s="66"/>
      <c r="L137" s="66"/>
      <c r="M137" s="66"/>
      <c r="N137" s="66"/>
      <c r="O137" s="66"/>
      <c r="P137" s="66">
        <v>37</v>
      </c>
      <c r="Q137" s="66"/>
      <c r="R137" s="66"/>
      <c r="S137" s="66"/>
      <c r="T137" s="66"/>
      <c r="U137" s="66"/>
      <c r="V137" s="66"/>
      <c r="W137" s="66"/>
      <c r="X137" s="58" t="s">
        <v>127</v>
      </c>
      <c r="Y137" s="58" t="s">
        <v>109</v>
      </c>
      <c r="Z137" s="58" t="s">
        <v>109</v>
      </c>
      <c r="AA137" s="58" t="s">
        <v>109</v>
      </c>
      <c r="AB137" s="58" t="s">
        <v>109</v>
      </c>
      <c r="AC137" s="58" t="s">
        <v>128</v>
      </c>
      <c r="AD137" s="58">
        <v>132</v>
      </c>
      <c r="AE137" s="58">
        <v>384</v>
      </c>
      <c r="AF137" s="58">
        <v>384</v>
      </c>
      <c r="AG137" s="98" t="s">
        <v>251</v>
      </c>
      <c r="AH137" s="98" t="s">
        <v>729</v>
      </c>
      <c r="AI137" s="58"/>
      <c r="XEC137" s="99"/>
      <c r="XED137" s="99"/>
      <c r="XEE137" s="99"/>
      <c r="XEF137" s="99"/>
      <c r="XEG137" s="99"/>
      <c r="XEH137" s="99"/>
      <c r="XEI137" s="99"/>
      <c r="XEU137" s="96"/>
      <c r="XEV137" s="96"/>
      <c r="XEW137" s="96"/>
      <c r="XEX137" s="96"/>
      <c r="XEY137" s="96"/>
      <c r="XEZ137" s="96"/>
    </row>
    <row r="138" spans="1:41 16355:16380" ht="62.4">
      <c r="A138" s="55" t="s">
        <v>244</v>
      </c>
      <c r="B138" s="56" t="s">
        <v>730</v>
      </c>
      <c r="C138" s="56" t="s">
        <v>731</v>
      </c>
      <c r="D138" s="58" t="s">
        <v>247</v>
      </c>
      <c r="E138" s="58" t="s">
        <v>732</v>
      </c>
      <c r="F138" s="58" t="s">
        <v>130</v>
      </c>
      <c r="G138" s="58" t="s">
        <v>359</v>
      </c>
      <c r="H138" s="58" t="s">
        <v>733</v>
      </c>
      <c r="I138" s="58"/>
      <c r="J138" s="66">
        <v>50</v>
      </c>
      <c r="K138" s="66"/>
      <c r="L138" s="66"/>
      <c r="M138" s="66"/>
      <c r="N138" s="66"/>
      <c r="O138" s="66"/>
      <c r="P138" s="66">
        <v>50</v>
      </c>
      <c r="Q138" s="66"/>
      <c r="R138" s="66"/>
      <c r="S138" s="66"/>
      <c r="T138" s="66"/>
      <c r="U138" s="66"/>
      <c r="V138" s="66"/>
      <c r="W138" s="66"/>
      <c r="X138" s="58" t="s">
        <v>127</v>
      </c>
      <c r="Y138" s="58" t="s">
        <v>109</v>
      </c>
      <c r="Z138" s="58" t="s">
        <v>109</v>
      </c>
      <c r="AA138" s="58" t="s">
        <v>109</v>
      </c>
      <c r="AB138" s="58" t="s">
        <v>109</v>
      </c>
      <c r="AC138" s="58" t="s">
        <v>128</v>
      </c>
      <c r="AD138" s="58">
        <v>80</v>
      </c>
      <c r="AE138" s="58">
        <v>285</v>
      </c>
      <c r="AF138" s="58">
        <v>285</v>
      </c>
      <c r="AG138" s="98" t="s">
        <v>251</v>
      </c>
      <c r="AH138" s="98" t="s">
        <v>734</v>
      </c>
      <c r="AI138" s="58"/>
      <c r="XEC138" s="99"/>
      <c r="XED138" s="99"/>
      <c r="XEE138" s="99"/>
      <c r="XEF138" s="99"/>
      <c r="XEG138" s="99"/>
      <c r="XEH138" s="99"/>
      <c r="XEI138" s="99"/>
      <c r="XEU138" s="96"/>
      <c r="XEV138" s="96"/>
      <c r="XEW138" s="96"/>
      <c r="XEX138" s="96"/>
      <c r="XEY138" s="96"/>
      <c r="XEZ138" s="96"/>
    </row>
    <row r="139" spans="1:41 16355:16380" ht="62.4">
      <c r="A139" s="55" t="s">
        <v>244</v>
      </c>
      <c r="B139" s="56" t="s">
        <v>735</v>
      </c>
      <c r="C139" s="56" t="s">
        <v>736</v>
      </c>
      <c r="D139" s="67" t="s">
        <v>294</v>
      </c>
      <c r="E139" s="58" t="s">
        <v>300</v>
      </c>
      <c r="F139" s="100" t="s">
        <v>130</v>
      </c>
      <c r="G139" s="58" t="s">
        <v>359</v>
      </c>
      <c r="H139" s="58" t="s">
        <v>301</v>
      </c>
      <c r="I139" s="58"/>
      <c r="J139" s="66">
        <v>50</v>
      </c>
      <c r="K139" s="66"/>
      <c r="L139" s="66"/>
      <c r="M139" s="66"/>
      <c r="N139" s="66"/>
      <c r="O139" s="66"/>
      <c r="P139" s="66">
        <v>50</v>
      </c>
      <c r="Q139" s="66"/>
      <c r="R139" s="66"/>
      <c r="S139" s="66"/>
      <c r="T139" s="66"/>
      <c r="U139" s="66"/>
      <c r="V139" s="66"/>
      <c r="W139" s="66"/>
      <c r="X139" s="58" t="s">
        <v>127</v>
      </c>
      <c r="Y139" s="58" t="s">
        <v>109</v>
      </c>
      <c r="Z139" s="58" t="s">
        <v>109</v>
      </c>
      <c r="AA139" s="58" t="s">
        <v>109</v>
      </c>
      <c r="AB139" s="58" t="s">
        <v>109</v>
      </c>
      <c r="AC139" s="58" t="s">
        <v>128</v>
      </c>
      <c r="AD139" s="58">
        <v>200</v>
      </c>
      <c r="AE139" s="58">
        <v>645</v>
      </c>
      <c r="AF139" s="58">
        <v>645</v>
      </c>
      <c r="AG139" s="98" t="s">
        <v>251</v>
      </c>
      <c r="AH139" s="98" t="s">
        <v>737</v>
      </c>
      <c r="AI139" s="58"/>
      <c r="XEC139" s="99"/>
      <c r="XED139" s="99"/>
      <c r="XEE139" s="99"/>
      <c r="XEF139" s="99"/>
      <c r="XEG139" s="99"/>
      <c r="XEH139" s="99"/>
      <c r="XEI139" s="99"/>
      <c r="XEU139" s="96"/>
      <c r="XEV139" s="96"/>
      <c r="XEW139" s="96"/>
      <c r="XEX139" s="96"/>
      <c r="XEY139" s="96"/>
      <c r="XEZ139" s="96"/>
    </row>
    <row r="140" spans="1:41 16355:16380" ht="46.8">
      <c r="A140" s="55" t="s">
        <v>244</v>
      </c>
      <c r="B140" s="56" t="s">
        <v>738</v>
      </c>
      <c r="C140" s="56" t="s">
        <v>739</v>
      </c>
      <c r="D140" s="58" t="s">
        <v>151</v>
      </c>
      <c r="E140" s="58" t="s">
        <v>345</v>
      </c>
      <c r="F140" s="58" t="s">
        <v>130</v>
      </c>
      <c r="G140" s="58" t="s">
        <v>359</v>
      </c>
      <c r="H140" s="58" t="s">
        <v>346</v>
      </c>
      <c r="I140" s="58"/>
      <c r="J140" s="66">
        <v>50</v>
      </c>
      <c r="K140" s="66"/>
      <c r="L140" s="66"/>
      <c r="M140" s="66"/>
      <c r="N140" s="66"/>
      <c r="O140" s="66"/>
      <c r="P140" s="66">
        <v>50</v>
      </c>
      <c r="Q140" s="66"/>
      <c r="R140" s="66"/>
      <c r="S140" s="66"/>
      <c r="T140" s="66"/>
      <c r="U140" s="66"/>
      <c r="V140" s="66"/>
      <c r="W140" s="66"/>
      <c r="X140" s="58" t="s">
        <v>127</v>
      </c>
      <c r="Y140" s="58" t="s">
        <v>109</v>
      </c>
      <c r="Z140" s="58" t="s">
        <v>109</v>
      </c>
      <c r="AA140" s="58" t="s">
        <v>109</v>
      </c>
      <c r="AB140" s="58" t="s">
        <v>109</v>
      </c>
      <c r="AC140" s="58" t="s">
        <v>128</v>
      </c>
      <c r="AD140" s="58">
        <v>171</v>
      </c>
      <c r="AE140" s="58">
        <v>603</v>
      </c>
      <c r="AF140" s="58">
        <v>603</v>
      </c>
      <c r="AG140" s="98" t="s">
        <v>251</v>
      </c>
      <c r="AH140" s="98" t="s">
        <v>740</v>
      </c>
      <c r="AI140" s="58"/>
      <c r="XEC140" s="99"/>
      <c r="XED140" s="99"/>
      <c r="XEE140" s="99"/>
      <c r="XEF140" s="99"/>
      <c r="XEG140" s="99"/>
      <c r="XEH140" s="99"/>
      <c r="XEI140" s="99"/>
      <c r="XEU140" s="96"/>
      <c r="XEV140" s="96"/>
      <c r="XEW140" s="96"/>
      <c r="XEX140" s="96"/>
      <c r="XEY140" s="96"/>
      <c r="XEZ140" s="96"/>
    </row>
    <row r="141" spans="1:41 16355:16380" ht="62.4">
      <c r="A141" s="55" t="s">
        <v>244</v>
      </c>
      <c r="B141" s="56" t="s">
        <v>741</v>
      </c>
      <c r="C141" s="56" t="s">
        <v>742</v>
      </c>
      <c r="D141" s="58" t="s">
        <v>151</v>
      </c>
      <c r="E141" s="58" t="s">
        <v>328</v>
      </c>
      <c r="F141" s="100" t="s">
        <v>130</v>
      </c>
      <c r="G141" s="58" t="s">
        <v>359</v>
      </c>
      <c r="H141" s="58" t="s">
        <v>329</v>
      </c>
      <c r="I141" s="58"/>
      <c r="J141" s="66">
        <v>50</v>
      </c>
      <c r="K141" s="66"/>
      <c r="L141" s="66"/>
      <c r="M141" s="66"/>
      <c r="N141" s="66"/>
      <c r="O141" s="66"/>
      <c r="P141" s="66">
        <v>50</v>
      </c>
      <c r="Q141" s="66"/>
      <c r="R141" s="66"/>
      <c r="S141" s="66"/>
      <c r="T141" s="66"/>
      <c r="U141" s="66"/>
      <c r="V141" s="66"/>
      <c r="W141" s="66"/>
      <c r="X141" s="58" t="s">
        <v>127</v>
      </c>
      <c r="Y141" s="58" t="s">
        <v>109</v>
      </c>
      <c r="Z141" s="58" t="s">
        <v>109</v>
      </c>
      <c r="AA141" s="58" t="s">
        <v>109</v>
      </c>
      <c r="AB141" s="58" t="s">
        <v>109</v>
      </c>
      <c r="AC141" s="58" t="s">
        <v>128</v>
      </c>
      <c r="AD141" s="58">
        <v>145</v>
      </c>
      <c r="AE141" s="58">
        <v>412</v>
      </c>
      <c r="AF141" s="58">
        <v>412</v>
      </c>
      <c r="AG141" s="98" t="s">
        <v>251</v>
      </c>
      <c r="AH141" s="98" t="s">
        <v>743</v>
      </c>
      <c r="AI141" s="58"/>
      <c r="XEC141" s="99"/>
      <c r="XED141" s="99"/>
      <c r="XEE141" s="99"/>
      <c r="XEF141" s="99"/>
      <c r="XEG141" s="99"/>
      <c r="XEH141" s="99"/>
      <c r="XEI141" s="99"/>
      <c r="XEU141" s="96"/>
      <c r="XEV141" s="96"/>
      <c r="XEW141" s="96"/>
      <c r="XEX141" s="96"/>
      <c r="XEY141" s="96"/>
      <c r="XEZ141" s="96"/>
    </row>
    <row r="142" spans="1:41 16355:16380" ht="46.8">
      <c r="A142" s="55" t="s">
        <v>244</v>
      </c>
      <c r="B142" s="56" t="s">
        <v>744</v>
      </c>
      <c r="C142" s="56" t="s">
        <v>745</v>
      </c>
      <c r="D142" s="58" t="s">
        <v>151</v>
      </c>
      <c r="E142" s="58" t="s">
        <v>340</v>
      </c>
      <c r="F142" s="100" t="s">
        <v>130</v>
      </c>
      <c r="G142" s="58" t="s">
        <v>359</v>
      </c>
      <c r="H142" s="58" t="s">
        <v>746</v>
      </c>
      <c r="I142" s="58"/>
      <c r="J142" s="66">
        <v>50</v>
      </c>
      <c r="K142" s="66"/>
      <c r="L142" s="66"/>
      <c r="M142" s="66"/>
      <c r="N142" s="66"/>
      <c r="O142" s="66"/>
      <c r="P142" s="66">
        <v>50</v>
      </c>
      <c r="Q142" s="66"/>
      <c r="R142" s="66"/>
      <c r="S142" s="66"/>
      <c r="T142" s="66"/>
      <c r="U142" s="66"/>
      <c r="V142" s="66"/>
      <c r="W142" s="66"/>
      <c r="X142" s="58" t="s">
        <v>127</v>
      </c>
      <c r="Y142" s="58" t="s">
        <v>109</v>
      </c>
      <c r="Z142" s="58" t="s">
        <v>109</v>
      </c>
      <c r="AA142" s="58" t="s">
        <v>109</v>
      </c>
      <c r="AB142" s="58" t="s">
        <v>109</v>
      </c>
      <c r="AC142" s="58" t="s">
        <v>128</v>
      </c>
      <c r="AD142" s="58">
        <v>137</v>
      </c>
      <c r="AE142" s="58">
        <v>507</v>
      </c>
      <c r="AF142" s="58">
        <v>507</v>
      </c>
      <c r="AG142" s="98" t="s">
        <v>251</v>
      </c>
      <c r="AH142" s="98" t="s">
        <v>747</v>
      </c>
      <c r="AI142" s="58"/>
      <c r="XEC142" s="99"/>
      <c r="XED142" s="99"/>
      <c r="XEE142" s="99"/>
      <c r="XEF142" s="99"/>
      <c r="XEG142" s="99"/>
      <c r="XEH142" s="99"/>
      <c r="XEI142" s="99"/>
      <c r="XEU142" s="96"/>
      <c r="XEV142" s="96"/>
      <c r="XEW142" s="96"/>
      <c r="XEX142" s="96"/>
      <c r="XEY142" s="96"/>
      <c r="XEZ142" s="96"/>
    </row>
    <row r="143" spans="1:41 16355:16380" ht="46.8">
      <c r="A143" s="55" t="s">
        <v>244</v>
      </c>
      <c r="B143" s="56" t="s">
        <v>748</v>
      </c>
      <c r="C143" s="56" t="s">
        <v>749</v>
      </c>
      <c r="D143" s="58" t="s">
        <v>215</v>
      </c>
      <c r="E143" s="58" t="s">
        <v>216</v>
      </c>
      <c r="F143" s="58" t="s">
        <v>130</v>
      </c>
      <c r="G143" s="58" t="s">
        <v>359</v>
      </c>
      <c r="H143" s="58" t="s">
        <v>350</v>
      </c>
      <c r="I143" s="58"/>
      <c r="J143" s="66">
        <v>50</v>
      </c>
      <c r="K143" s="66"/>
      <c r="L143" s="66"/>
      <c r="M143" s="66"/>
      <c r="N143" s="66"/>
      <c r="O143" s="66"/>
      <c r="P143" s="66">
        <v>50</v>
      </c>
      <c r="Q143" s="66"/>
      <c r="R143" s="66"/>
      <c r="S143" s="66"/>
      <c r="T143" s="66"/>
      <c r="U143" s="66"/>
      <c r="V143" s="66"/>
      <c r="W143" s="66"/>
      <c r="X143" s="58" t="s">
        <v>127</v>
      </c>
      <c r="Y143" s="58" t="s">
        <v>109</v>
      </c>
      <c r="Z143" s="58" t="s">
        <v>109</v>
      </c>
      <c r="AA143" s="58" t="s">
        <v>109</v>
      </c>
      <c r="AB143" s="58" t="s">
        <v>109</v>
      </c>
      <c r="AC143" s="58" t="s">
        <v>128</v>
      </c>
      <c r="AD143" s="58">
        <v>159</v>
      </c>
      <c r="AE143" s="58">
        <v>523</v>
      </c>
      <c r="AF143" s="58">
        <v>523</v>
      </c>
      <c r="AG143" s="98" t="s">
        <v>251</v>
      </c>
      <c r="AH143" s="98" t="s">
        <v>750</v>
      </c>
      <c r="AI143" s="58"/>
      <c r="XEC143" s="99"/>
      <c r="XED143" s="99"/>
      <c r="XEE143" s="99"/>
      <c r="XEF143" s="99"/>
      <c r="XEG143" s="99"/>
      <c r="XEH143" s="99"/>
      <c r="XEI143" s="99"/>
      <c r="XEU143" s="96"/>
      <c r="XEV143" s="96"/>
      <c r="XEW143" s="96"/>
      <c r="XEX143" s="96"/>
      <c r="XEY143" s="96"/>
      <c r="XEZ143" s="96"/>
    </row>
    <row r="144" spans="1:41 16355:16380" ht="46.8">
      <c r="A144" s="55" t="s">
        <v>244</v>
      </c>
      <c r="B144" s="56" t="s">
        <v>751</v>
      </c>
      <c r="C144" s="56" t="s">
        <v>752</v>
      </c>
      <c r="D144" s="58" t="s">
        <v>215</v>
      </c>
      <c r="E144" s="58" t="s">
        <v>504</v>
      </c>
      <c r="F144" s="58" t="s">
        <v>130</v>
      </c>
      <c r="G144" s="58" t="s">
        <v>359</v>
      </c>
      <c r="H144" s="58" t="s">
        <v>505</v>
      </c>
      <c r="I144" s="58"/>
      <c r="J144" s="66">
        <v>50</v>
      </c>
      <c r="K144" s="66"/>
      <c r="L144" s="66"/>
      <c r="M144" s="66"/>
      <c r="N144" s="66"/>
      <c r="O144" s="66"/>
      <c r="P144" s="66">
        <v>50</v>
      </c>
      <c r="Q144" s="66"/>
      <c r="R144" s="66"/>
      <c r="S144" s="66"/>
      <c r="T144" s="66"/>
      <c r="U144" s="66"/>
      <c r="V144" s="66"/>
      <c r="W144" s="66"/>
      <c r="X144" s="58" t="s">
        <v>127</v>
      </c>
      <c r="Y144" s="58" t="s">
        <v>109</v>
      </c>
      <c r="Z144" s="58" t="s">
        <v>109</v>
      </c>
      <c r="AA144" s="58" t="s">
        <v>109</v>
      </c>
      <c r="AB144" s="58" t="s">
        <v>109</v>
      </c>
      <c r="AC144" s="58" t="s">
        <v>128</v>
      </c>
      <c r="AD144" s="58">
        <v>165</v>
      </c>
      <c r="AE144" s="58">
        <v>633</v>
      </c>
      <c r="AF144" s="58">
        <v>633</v>
      </c>
      <c r="AG144" s="98" t="s">
        <v>251</v>
      </c>
      <c r="AH144" s="98" t="s">
        <v>753</v>
      </c>
      <c r="AI144" s="58"/>
      <c r="XEC144" s="99"/>
      <c r="XED144" s="99"/>
      <c r="XEE144" s="99"/>
      <c r="XEF144" s="99"/>
      <c r="XEG144" s="99"/>
      <c r="XEH144" s="99"/>
      <c r="XEI144" s="99"/>
      <c r="XEU144" s="96"/>
      <c r="XEV144" s="96"/>
      <c r="XEW144" s="96"/>
      <c r="XEX144" s="96"/>
      <c r="XEY144" s="96"/>
      <c r="XEZ144" s="96"/>
    </row>
    <row r="145" spans="1:35 16357:16380" ht="62.4">
      <c r="A145" s="55" t="s">
        <v>244</v>
      </c>
      <c r="B145" s="56" t="s">
        <v>754</v>
      </c>
      <c r="C145" s="56" t="s">
        <v>755</v>
      </c>
      <c r="D145" s="58" t="s">
        <v>196</v>
      </c>
      <c r="E145" s="58" t="s">
        <v>544</v>
      </c>
      <c r="F145" s="100" t="s">
        <v>130</v>
      </c>
      <c r="G145" s="58" t="s">
        <v>359</v>
      </c>
      <c r="H145" s="58" t="s">
        <v>545</v>
      </c>
      <c r="I145" s="58"/>
      <c r="J145" s="66">
        <v>50</v>
      </c>
      <c r="K145" s="66"/>
      <c r="L145" s="66"/>
      <c r="M145" s="66"/>
      <c r="N145" s="66"/>
      <c r="O145" s="66"/>
      <c r="P145" s="66">
        <v>50</v>
      </c>
      <c r="Q145" s="66"/>
      <c r="R145" s="66"/>
      <c r="S145" s="66"/>
      <c r="T145" s="66"/>
      <c r="U145" s="66"/>
      <c r="V145" s="66"/>
      <c r="W145" s="66"/>
      <c r="X145" s="58" t="s">
        <v>127</v>
      </c>
      <c r="Y145" s="58" t="s">
        <v>109</v>
      </c>
      <c r="Z145" s="58" t="s">
        <v>109</v>
      </c>
      <c r="AA145" s="58" t="s">
        <v>109</v>
      </c>
      <c r="AB145" s="58" t="s">
        <v>109</v>
      </c>
      <c r="AC145" s="58" t="s">
        <v>128</v>
      </c>
      <c r="AD145" s="58">
        <v>119</v>
      </c>
      <c r="AE145" s="58">
        <v>415</v>
      </c>
      <c r="AF145" s="58">
        <v>415</v>
      </c>
      <c r="AG145" s="98" t="s">
        <v>251</v>
      </c>
      <c r="AH145" s="98" t="s">
        <v>756</v>
      </c>
      <c r="AI145" s="58"/>
      <c r="XEC145" s="99"/>
      <c r="XED145" s="99"/>
      <c r="XEE145" s="99"/>
      <c r="XEF145" s="99"/>
      <c r="XEG145" s="99"/>
      <c r="XEH145" s="99"/>
      <c r="XEI145" s="99"/>
      <c r="XEU145" s="96"/>
      <c r="XEV145" s="96"/>
      <c r="XEW145" s="96"/>
      <c r="XEX145" s="96"/>
      <c r="XEY145" s="96"/>
      <c r="XEZ145" s="96"/>
    </row>
    <row r="146" spans="1:35 16357:16380" ht="46.8">
      <c r="A146" s="55" t="s">
        <v>244</v>
      </c>
      <c r="B146" s="56" t="s">
        <v>757</v>
      </c>
      <c r="C146" s="56" t="s">
        <v>758</v>
      </c>
      <c r="D146" s="58" t="s">
        <v>203</v>
      </c>
      <c r="E146" s="58" t="s">
        <v>391</v>
      </c>
      <c r="F146" s="100" t="s">
        <v>130</v>
      </c>
      <c r="G146" s="58" t="s">
        <v>359</v>
      </c>
      <c r="H146" s="58" t="s">
        <v>759</v>
      </c>
      <c r="I146" s="58"/>
      <c r="J146" s="66">
        <v>50</v>
      </c>
      <c r="K146" s="66"/>
      <c r="L146" s="66"/>
      <c r="M146" s="66"/>
      <c r="N146" s="66"/>
      <c r="O146" s="66"/>
      <c r="P146" s="66">
        <v>50</v>
      </c>
      <c r="Q146" s="66"/>
      <c r="R146" s="66"/>
      <c r="S146" s="66"/>
      <c r="T146" s="66"/>
      <c r="U146" s="66"/>
      <c r="V146" s="66"/>
      <c r="W146" s="66"/>
      <c r="X146" s="58" t="s">
        <v>127</v>
      </c>
      <c r="Y146" s="58" t="s">
        <v>109</v>
      </c>
      <c r="Z146" s="58" t="s">
        <v>109</v>
      </c>
      <c r="AA146" s="58" t="s">
        <v>109</v>
      </c>
      <c r="AB146" s="58" t="s">
        <v>109</v>
      </c>
      <c r="AC146" s="58" t="s">
        <v>128</v>
      </c>
      <c r="AD146" s="58">
        <v>192</v>
      </c>
      <c r="AE146" s="58">
        <v>699</v>
      </c>
      <c r="AF146" s="58">
        <v>699</v>
      </c>
      <c r="AG146" s="98" t="s">
        <v>251</v>
      </c>
      <c r="AH146" s="98" t="s">
        <v>760</v>
      </c>
      <c r="AI146" s="58"/>
      <c r="XEC146" s="99"/>
      <c r="XED146" s="99"/>
      <c r="XEE146" s="99"/>
      <c r="XEF146" s="99"/>
      <c r="XEG146" s="99"/>
      <c r="XEH146" s="99"/>
      <c r="XEI146" s="99"/>
      <c r="XEU146" s="96"/>
      <c r="XEV146" s="96"/>
      <c r="XEW146" s="96"/>
      <c r="XEX146" s="96"/>
      <c r="XEY146" s="96"/>
      <c r="XEZ146" s="96"/>
    </row>
    <row r="147" spans="1:35 16357:16380" ht="46.8">
      <c r="A147" s="55" t="s">
        <v>244</v>
      </c>
      <c r="B147" s="56" t="s">
        <v>761</v>
      </c>
      <c r="C147" s="56" t="s">
        <v>762</v>
      </c>
      <c r="D147" s="58" t="s">
        <v>203</v>
      </c>
      <c r="E147" s="58" t="s">
        <v>412</v>
      </c>
      <c r="F147" s="58" t="s">
        <v>130</v>
      </c>
      <c r="G147" s="58" t="s">
        <v>359</v>
      </c>
      <c r="H147" s="58" t="s">
        <v>763</v>
      </c>
      <c r="I147" s="58"/>
      <c r="J147" s="66">
        <v>50</v>
      </c>
      <c r="K147" s="66"/>
      <c r="L147" s="66"/>
      <c r="M147" s="66"/>
      <c r="N147" s="66"/>
      <c r="O147" s="66"/>
      <c r="P147" s="66">
        <v>50</v>
      </c>
      <c r="Q147" s="66"/>
      <c r="R147" s="66"/>
      <c r="S147" s="66"/>
      <c r="T147" s="66"/>
      <c r="U147" s="66"/>
      <c r="V147" s="66"/>
      <c r="W147" s="66"/>
      <c r="X147" s="58" t="s">
        <v>127</v>
      </c>
      <c r="Y147" s="58" t="s">
        <v>109</v>
      </c>
      <c r="Z147" s="58" t="s">
        <v>109</v>
      </c>
      <c r="AA147" s="58" t="s">
        <v>109</v>
      </c>
      <c r="AB147" s="58" t="s">
        <v>109</v>
      </c>
      <c r="AC147" s="58" t="s">
        <v>128</v>
      </c>
      <c r="AD147" s="58">
        <v>90</v>
      </c>
      <c r="AE147" s="58">
        <v>298</v>
      </c>
      <c r="AF147" s="58">
        <v>298</v>
      </c>
      <c r="AG147" s="98" t="s">
        <v>251</v>
      </c>
      <c r="AH147" s="98" t="s">
        <v>764</v>
      </c>
      <c r="AI147" s="58"/>
      <c r="XEC147" s="99"/>
      <c r="XED147" s="99"/>
      <c r="XEE147" s="99"/>
      <c r="XEF147" s="99"/>
      <c r="XEG147" s="99"/>
      <c r="XEH147" s="99"/>
      <c r="XEI147" s="99"/>
      <c r="XEU147" s="96"/>
      <c r="XEV147" s="96"/>
      <c r="XEW147" s="96"/>
      <c r="XEX147" s="96"/>
      <c r="XEY147" s="96"/>
      <c r="XEZ147" s="96"/>
    </row>
    <row r="148" spans="1:35 16357:16380" ht="46.8">
      <c r="A148" s="55" t="s">
        <v>244</v>
      </c>
      <c r="B148" s="56" t="s">
        <v>765</v>
      </c>
      <c r="C148" s="56" t="s">
        <v>766</v>
      </c>
      <c r="D148" s="58" t="s">
        <v>144</v>
      </c>
      <c r="E148" s="58" t="s">
        <v>767</v>
      </c>
      <c r="F148" s="100" t="s">
        <v>130</v>
      </c>
      <c r="G148" s="58" t="s">
        <v>359</v>
      </c>
      <c r="H148" s="58" t="s">
        <v>768</v>
      </c>
      <c r="I148" s="58"/>
      <c r="J148" s="66">
        <v>50</v>
      </c>
      <c r="K148" s="66"/>
      <c r="L148" s="66"/>
      <c r="M148" s="66"/>
      <c r="N148" s="66"/>
      <c r="O148" s="66"/>
      <c r="P148" s="66">
        <v>50</v>
      </c>
      <c r="Q148" s="66"/>
      <c r="R148" s="66"/>
      <c r="S148" s="66"/>
      <c r="T148" s="66"/>
      <c r="U148" s="66"/>
      <c r="V148" s="66"/>
      <c r="W148" s="66"/>
      <c r="X148" s="58" t="s">
        <v>127</v>
      </c>
      <c r="Y148" s="58" t="s">
        <v>109</v>
      </c>
      <c r="Z148" s="58" t="s">
        <v>109</v>
      </c>
      <c r="AA148" s="58" t="s">
        <v>109</v>
      </c>
      <c r="AB148" s="58" t="s">
        <v>109</v>
      </c>
      <c r="AC148" s="58" t="s">
        <v>128</v>
      </c>
      <c r="AD148" s="58">
        <v>74</v>
      </c>
      <c r="AE148" s="58">
        <v>251</v>
      </c>
      <c r="AF148" s="58">
        <v>251</v>
      </c>
      <c r="AG148" s="98" t="s">
        <v>251</v>
      </c>
      <c r="AH148" s="98" t="s">
        <v>769</v>
      </c>
      <c r="AI148" s="58"/>
      <c r="XEC148" s="99"/>
      <c r="XED148" s="99"/>
      <c r="XEE148" s="99"/>
      <c r="XEF148" s="99"/>
      <c r="XEG148" s="99"/>
      <c r="XEH148" s="99"/>
      <c r="XEI148" s="99"/>
      <c r="XEU148" s="96"/>
      <c r="XEV148" s="96"/>
      <c r="XEW148" s="96"/>
      <c r="XEX148" s="96"/>
      <c r="XEY148" s="96"/>
      <c r="XEZ148" s="96"/>
    </row>
    <row r="149" spans="1:35 16357:16380" ht="62.4">
      <c r="A149" s="55" t="s">
        <v>244</v>
      </c>
      <c r="B149" s="56" t="s">
        <v>770</v>
      </c>
      <c r="C149" s="56" t="s">
        <v>771</v>
      </c>
      <c r="D149" s="58" t="s">
        <v>144</v>
      </c>
      <c r="E149" s="58" t="s">
        <v>689</v>
      </c>
      <c r="F149" s="100" t="s">
        <v>130</v>
      </c>
      <c r="G149" s="58" t="s">
        <v>359</v>
      </c>
      <c r="H149" s="58" t="s">
        <v>690</v>
      </c>
      <c r="I149" s="58"/>
      <c r="J149" s="66">
        <v>50</v>
      </c>
      <c r="K149" s="66"/>
      <c r="L149" s="66"/>
      <c r="M149" s="66"/>
      <c r="N149" s="66"/>
      <c r="O149" s="66"/>
      <c r="P149" s="66">
        <v>50</v>
      </c>
      <c r="Q149" s="66"/>
      <c r="R149" s="66"/>
      <c r="S149" s="66"/>
      <c r="T149" s="66"/>
      <c r="U149" s="66"/>
      <c r="V149" s="66"/>
      <c r="W149" s="66"/>
      <c r="X149" s="58" t="s">
        <v>127</v>
      </c>
      <c r="Y149" s="58" t="s">
        <v>109</v>
      </c>
      <c r="Z149" s="58" t="s">
        <v>109</v>
      </c>
      <c r="AA149" s="58" t="s">
        <v>109</v>
      </c>
      <c r="AB149" s="58" t="s">
        <v>109</v>
      </c>
      <c r="AC149" s="58" t="s">
        <v>128</v>
      </c>
      <c r="AD149" s="58">
        <v>144</v>
      </c>
      <c r="AE149" s="58">
        <v>539</v>
      </c>
      <c r="AF149" s="58">
        <v>539</v>
      </c>
      <c r="AG149" s="98" t="s">
        <v>251</v>
      </c>
      <c r="AH149" s="98" t="s">
        <v>772</v>
      </c>
      <c r="AI149" s="58"/>
      <c r="XEC149" s="99"/>
      <c r="XED149" s="99"/>
      <c r="XEE149" s="99"/>
      <c r="XEF149" s="99"/>
      <c r="XEG149" s="99"/>
      <c r="XEH149" s="99"/>
      <c r="XEI149" s="99"/>
      <c r="XEU149" s="96"/>
      <c r="XEV149" s="96"/>
      <c r="XEW149" s="96"/>
      <c r="XEX149" s="96"/>
      <c r="XEY149" s="96"/>
      <c r="XEZ149" s="96"/>
    </row>
    <row r="150" spans="1:35 16357:16380" ht="46.8">
      <c r="A150" s="55" t="s">
        <v>244</v>
      </c>
      <c r="B150" s="56" t="s">
        <v>773</v>
      </c>
      <c r="C150" s="56" t="s">
        <v>774</v>
      </c>
      <c r="D150" s="58" t="s">
        <v>177</v>
      </c>
      <c r="E150" s="58" t="s">
        <v>463</v>
      </c>
      <c r="F150" s="58" t="s">
        <v>130</v>
      </c>
      <c r="G150" s="58" t="s">
        <v>359</v>
      </c>
      <c r="H150" s="58" t="s">
        <v>575</v>
      </c>
      <c r="I150" s="58"/>
      <c r="J150" s="66">
        <v>50</v>
      </c>
      <c r="K150" s="66"/>
      <c r="L150" s="66"/>
      <c r="M150" s="66"/>
      <c r="N150" s="66"/>
      <c r="O150" s="66"/>
      <c r="P150" s="66">
        <v>50</v>
      </c>
      <c r="Q150" s="66"/>
      <c r="R150" s="66"/>
      <c r="S150" s="66"/>
      <c r="T150" s="66"/>
      <c r="U150" s="66"/>
      <c r="V150" s="66"/>
      <c r="W150" s="66"/>
      <c r="X150" s="58" t="s">
        <v>127</v>
      </c>
      <c r="Y150" s="58" t="s">
        <v>109</v>
      </c>
      <c r="Z150" s="58" t="s">
        <v>109</v>
      </c>
      <c r="AA150" s="58" t="s">
        <v>109</v>
      </c>
      <c r="AB150" s="58" t="s">
        <v>109</v>
      </c>
      <c r="AC150" s="58" t="s">
        <v>128</v>
      </c>
      <c r="AD150" s="58">
        <v>119</v>
      </c>
      <c r="AE150" s="58">
        <v>481</v>
      </c>
      <c r="AF150" s="58">
        <v>481</v>
      </c>
      <c r="AG150" s="98" t="s">
        <v>251</v>
      </c>
      <c r="AH150" s="98" t="s">
        <v>756</v>
      </c>
      <c r="AI150" s="58"/>
      <c r="XEC150" s="99"/>
      <c r="XED150" s="99"/>
      <c r="XEE150" s="99"/>
      <c r="XEF150" s="99"/>
      <c r="XEG150" s="99"/>
      <c r="XEH150" s="99"/>
      <c r="XEI150" s="99"/>
      <c r="XEU150" s="96"/>
      <c r="XEV150" s="96"/>
      <c r="XEW150" s="96"/>
      <c r="XEX150" s="96"/>
      <c r="XEY150" s="96"/>
      <c r="XEZ150" s="96"/>
    </row>
    <row r="151" spans="1:35 16357:16380" ht="46.8">
      <c r="A151" s="55" t="s">
        <v>244</v>
      </c>
      <c r="B151" s="56" t="s">
        <v>775</v>
      </c>
      <c r="C151" s="56" t="s">
        <v>776</v>
      </c>
      <c r="D151" s="58" t="s">
        <v>177</v>
      </c>
      <c r="E151" s="58" t="s">
        <v>707</v>
      </c>
      <c r="F151" s="100" t="s">
        <v>130</v>
      </c>
      <c r="G151" s="58" t="s">
        <v>359</v>
      </c>
      <c r="H151" s="58" t="s">
        <v>708</v>
      </c>
      <c r="I151" s="58"/>
      <c r="J151" s="66">
        <v>50</v>
      </c>
      <c r="K151" s="66"/>
      <c r="L151" s="66"/>
      <c r="M151" s="66"/>
      <c r="N151" s="66"/>
      <c r="O151" s="66"/>
      <c r="P151" s="66">
        <v>50</v>
      </c>
      <c r="Q151" s="66"/>
      <c r="R151" s="66"/>
      <c r="S151" s="66"/>
      <c r="T151" s="66"/>
      <c r="U151" s="66"/>
      <c r="V151" s="66"/>
      <c r="W151" s="66"/>
      <c r="X151" s="58" t="s">
        <v>127</v>
      </c>
      <c r="Y151" s="58" t="s">
        <v>109</v>
      </c>
      <c r="Z151" s="58" t="s">
        <v>109</v>
      </c>
      <c r="AA151" s="58" t="s">
        <v>109</v>
      </c>
      <c r="AB151" s="58" t="s">
        <v>109</v>
      </c>
      <c r="AC151" s="58" t="s">
        <v>128</v>
      </c>
      <c r="AD151" s="58">
        <v>201</v>
      </c>
      <c r="AE151" s="58">
        <v>744</v>
      </c>
      <c r="AF151" s="58">
        <v>744</v>
      </c>
      <c r="AG151" s="98" t="s">
        <v>251</v>
      </c>
      <c r="AH151" s="98" t="s">
        <v>777</v>
      </c>
      <c r="AI151" s="58"/>
      <c r="XEC151" s="99"/>
      <c r="XED151" s="99"/>
      <c r="XEE151" s="99"/>
      <c r="XEF151" s="99"/>
      <c r="XEG151" s="99"/>
      <c r="XEH151" s="99"/>
      <c r="XEI151" s="99"/>
      <c r="XEU151" s="96"/>
      <c r="XEV151" s="96"/>
      <c r="XEW151" s="96"/>
      <c r="XEX151" s="96"/>
      <c r="XEY151" s="96"/>
      <c r="XEZ151" s="96"/>
    </row>
    <row r="152" spans="1:35 16357:16380" ht="62.4">
      <c r="A152" s="55" t="s">
        <v>244</v>
      </c>
      <c r="B152" s="56" t="s">
        <v>778</v>
      </c>
      <c r="C152" s="56" t="s">
        <v>779</v>
      </c>
      <c r="D152" s="58" t="s">
        <v>185</v>
      </c>
      <c r="E152" s="58" t="s">
        <v>228</v>
      </c>
      <c r="F152" s="100" t="s">
        <v>130</v>
      </c>
      <c r="G152" s="81" t="s">
        <v>359</v>
      </c>
      <c r="H152" s="58" t="s">
        <v>592</v>
      </c>
      <c r="I152" s="58"/>
      <c r="J152" s="66">
        <v>50</v>
      </c>
      <c r="K152" s="66"/>
      <c r="L152" s="66"/>
      <c r="M152" s="66"/>
      <c r="N152" s="66"/>
      <c r="O152" s="66"/>
      <c r="P152" s="66">
        <v>50</v>
      </c>
      <c r="Q152" s="66"/>
      <c r="R152" s="66"/>
      <c r="S152" s="66"/>
      <c r="T152" s="66"/>
      <c r="U152" s="66"/>
      <c r="V152" s="66"/>
      <c r="W152" s="66"/>
      <c r="X152" s="58" t="s">
        <v>127</v>
      </c>
      <c r="Y152" s="58" t="s">
        <v>109</v>
      </c>
      <c r="Z152" s="58" t="s">
        <v>109</v>
      </c>
      <c r="AA152" s="58" t="s">
        <v>109</v>
      </c>
      <c r="AB152" s="58" t="s">
        <v>109</v>
      </c>
      <c r="AC152" s="58" t="s">
        <v>128</v>
      </c>
      <c r="AD152" s="58">
        <v>68</v>
      </c>
      <c r="AE152" s="58">
        <v>265</v>
      </c>
      <c r="AF152" s="58">
        <v>265</v>
      </c>
      <c r="AG152" s="98" t="s">
        <v>251</v>
      </c>
      <c r="AH152" s="98" t="s">
        <v>780</v>
      </c>
      <c r="AI152" s="58"/>
      <c r="XEC152" s="99"/>
      <c r="XED152" s="99"/>
      <c r="XEE152" s="99"/>
      <c r="XEF152" s="99"/>
      <c r="XEG152" s="99"/>
      <c r="XEH152" s="99"/>
      <c r="XEI152" s="99"/>
      <c r="XEU152" s="96"/>
      <c r="XEV152" s="96"/>
      <c r="XEW152" s="96"/>
      <c r="XEX152" s="96"/>
      <c r="XEY152" s="96"/>
      <c r="XEZ152" s="96"/>
    </row>
    <row r="153" spans="1:35 16357:16380" ht="62.4">
      <c r="A153" s="55" t="s">
        <v>244</v>
      </c>
      <c r="B153" s="56" t="s">
        <v>781</v>
      </c>
      <c r="C153" s="56" t="s">
        <v>782</v>
      </c>
      <c r="D153" s="58" t="s">
        <v>185</v>
      </c>
      <c r="E153" s="58" t="s">
        <v>436</v>
      </c>
      <c r="F153" s="100" t="s">
        <v>130</v>
      </c>
      <c r="G153" s="81" t="s">
        <v>359</v>
      </c>
      <c r="H153" s="58" t="s">
        <v>783</v>
      </c>
      <c r="I153" s="58"/>
      <c r="J153" s="66">
        <v>50</v>
      </c>
      <c r="K153" s="66"/>
      <c r="L153" s="66"/>
      <c r="M153" s="66"/>
      <c r="N153" s="66"/>
      <c r="O153" s="66"/>
      <c r="P153" s="66">
        <v>50</v>
      </c>
      <c r="Q153" s="66"/>
      <c r="R153" s="66"/>
      <c r="S153" s="66"/>
      <c r="T153" s="66"/>
      <c r="U153" s="66"/>
      <c r="V153" s="66"/>
      <c r="W153" s="66"/>
      <c r="X153" s="58" t="s">
        <v>127</v>
      </c>
      <c r="Y153" s="58" t="s">
        <v>109</v>
      </c>
      <c r="Z153" s="58" t="s">
        <v>109</v>
      </c>
      <c r="AA153" s="58" t="s">
        <v>109</v>
      </c>
      <c r="AB153" s="58" t="s">
        <v>109</v>
      </c>
      <c r="AC153" s="58" t="s">
        <v>128</v>
      </c>
      <c r="AD153" s="58">
        <v>200</v>
      </c>
      <c r="AE153" s="58">
        <v>748</v>
      </c>
      <c r="AF153" s="58">
        <v>748</v>
      </c>
      <c r="AG153" s="98" t="s">
        <v>251</v>
      </c>
      <c r="AH153" s="98" t="s">
        <v>737</v>
      </c>
      <c r="AI153" s="58"/>
      <c r="XEC153" s="99"/>
      <c r="XED153" s="99"/>
      <c r="XEE153" s="99"/>
      <c r="XEF153" s="99"/>
      <c r="XEG153" s="99"/>
      <c r="XEH153" s="99"/>
      <c r="XEI153" s="99"/>
      <c r="XEU153" s="96"/>
      <c r="XEV153" s="96"/>
      <c r="XEW153" s="96"/>
      <c r="XEX153" s="96"/>
      <c r="XEY153" s="96"/>
      <c r="XEZ153" s="96"/>
    </row>
    <row r="154" spans="1:35 16357:16380" ht="46.8">
      <c r="A154" s="55" t="s">
        <v>244</v>
      </c>
      <c r="B154" s="56" t="s">
        <v>784</v>
      </c>
      <c r="C154" s="56" t="s">
        <v>785</v>
      </c>
      <c r="D154" s="58" t="s">
        <v>185</v>
      </c>
      <c r="E154" s="58" t="s">
        <v>458</v>
      </c>
      <c r="F154" s="100" t="s">
        <v>130</v>
      </c>
      <c r="G154" s="81" t="s">
        <v>359</v>
      </c>
      <c r="H154" s="58" t="s">
        <v>459</v>
      </c>
      <c r="I154" s="58"/>
      <c r="J154" s="66">
        <v>50</v>
      </c>
      <c r="K154" s="66"/>
      <c r="L154" s="66"/>
      <c r="M154" s="66"/>
      <c r="N154" s="66"/>
      <c r="O154" s="66"/>
      <c r="P154" s="66">
        <v>50</v>
      </c>
      <c r="Q154" s="66"/>
      <c r="R154" s="66"/>
      <c r="S154" s="66"/>
      <c r="T154" s="66"/>
      <c r="U154" s="66"/>
      <c r="V154" s="66"/>
      <c r="W154" s="66"/>
      <c r="X154" s="58" t="s">
        <v>127</v>
      </c>
      <c r="Y154" s="58" t="s">
        <v>109</v>
      </c>
      <c r="Z154" s="58" t="s">
        <v>109</v>
      </c>
      <c r="AA154" s="58" t="s">
        <v>109</v>
      </c>
      <c r="AB154" s="58" t="s">
        <v>109</v>
      </c>
      <c r="AC154" s="58" t="s">
        <v>128</v>
      </c>
      <c r="AD154" s="58">
        <v>120</v>
      </c>
      <c r="AE154" s="58">
        <v>384</v>
      </c>
      <c r="AF154" s="58">
        <v>384</v>
      </c>
      <c r="AG154" s="98" t="s">
        <v>251</v>
      </c>
      <c r="AH154" s="98" t="s">
        <v>786</v>
      </c>
      <c r="AI154" s="58"/>
      <c r="XEC154" s="99"/>
      <c r="XED154" s="99"/>
      <c r="XEE154" s="99"/>
      <c r="XEF154" s="99"/>
      <c r="XEG154" s="99"/>
      <c r="XEH154" s="99"/>
      <c r="XEI154" s="99"/>
      <c r="XEU154" s="96"/>
      <c r="XEV154" s="96"/>
      <c r="XEW154" s="96"/>
      <c r="XEX154" s="96"/>
      <c r="XEY154" s="96"/>
      <c r="XEZ154" s="96"/>
    </row>
    <row r="155" spans="1:35 16357:16380" ht="46.8">
      <c r="A155" s="55" t="s">
        <v>244</v>
      </c>
      <c r="B155" s="56" t="s">
        <v>787</v>
      </c>
      <c r="C155" s="56" t="s">
        <v>788</v>
      </c>
      <c r="D155" s="58" t="s">
        <v>185</v>
      </c>
      <c r="E155" s="58" t="s">
        <v>432</v>
      </c>
      <c r="F155" s="58" t="s">
        <v>130</v>
      </c>
      <c r="G155" s="81" t="s">
        <v>359</v>
      </c>
      <c r="H155" s="58" t="s">
        <v>789</v>
      </c>
      <c r="I155" s="58"/>
      <c r="J155" s="66">
        <v>50</v>
      </c>
      <c r="K155" s="66"/>
      <c r="L155" s="66"/>
      <c r="M155" s="66"/>
      <c r="N155" s="66"/>
      <c r="O155" s="66"/>
      <c r="P155" s="66">
        <v>50</v>
      </c>
      <c r="Q155" s="66"/>
      <c r="R155" s="66"/>
      <c r="S155" s="66"/>
      <c r="T155" s="66"/>
      <c r="U155" s="66"/>
      <c r="V155" s="66"/>
      <c r="W155" s="66"/>
      <c r="X155" s="58" t="s">
        <v>127</v>
      </c>
      <c r="Y155" s="58" t="s">
        <v>109</v>
      </c>
      <c r="Z155" s="58" t="s">
        <v>109</v>
      </c>
      <c r="AA155" s="58" t="s">
        <v>109</v>
      </c>
      <c r="AB155" s="58" t="s">
        <v>109</v>
      </c>
      <c r="AC155" s="58" t="s">
        <v>128</v>
      </c>
      <c r="AD155" s="58">
        <v>116</v>
      </c>
      <c r="AE155" s="58">
        <v>415</v>
      </c>
      <c r="AF155" s="58">
        <v>415</v>
      </c>
      <c r="AG155" s="98" t="s">
        <v>251</v>
      </c>
      <c r="AH155" s="98" t="s">
        <v>790</v>
      </c>
      <c r="AI155" s="58"/>
      <c r="XEC155" s="99"/>
      <c r="XED155" s="99"/>
      <c r="XEE155" s="99"/>
      <c r="XEF155" s="99"/>
      <c r="XEG155" s="99"/>
      <c r="XEH155" s="99"/>
      <c r="XEI155" s="99"/>
      <c r="XEU155" s="96"/>
      <c r="XEV155" s="96"/>
      <c r="XEW155" s="96"/>
      <c r="XEX155" s="96"/>
      <c r="XEY155" s="96"/>
      <c r="XEZ155" s="96"/>
    </row>
    <row r="156" spans="1:35 16357:16380" ht="93.6">
      <c r="A156" s="55" t="s">
        <v>244</v>
      </c>
      <c r="B156" s="56" t="s">
        <v>791</v>
      </c>
      <c r="C156" s="56" t="s">
        <v>792</v>
      </c>
      <c r="D156" s="58" t="s">
        <v>151</v>
      </c>
      <c r="E156" s="58" t="s">
        <v>323</v>
      </c>
      <c r="F156" s="100" t="s">
        <v>130</v>
      </c>
      <c r="G156" s="58" t="s">
        <v>359</v>
      </c>
      <c r="H156" s="58" t="s">
        <v>793</v>
      </c>
      <c r="I156" s="58"/>
      <c r="J156" s="66">
        <v>150</v>
      </c>
      <c r="K156" s="66"/>
      <c r="L156" s="66"/>
      <c r="M156" s="66"/>
      <c r="N156" s="66"/>
      <c r="O156" s="66"/>
      <c r="P156" s="66">
        <v>150</v>
      </c>
      <c r="Q156" s="66"/>
      <c r="R156" s="66"/>
      <c r="S156" s="66"/>
      <c r="T156" s="66"/>
      <c r="U156" s="66"/>
      <c r="V156" s="66"/>
      <c r="W156" s="66"/>
      <c r="X156" s="58" t="s">
        <v>127</v>
      </c>
      <c r="Y156" s="58" t="s">
        <v>109</v>
      </c>
      <c r="Z156" s="58" t="s">
        <v>109</v>
      </c>
      <c r="AA156" s="58" t="s">
        <v>109</v>
      </c>
      <c r="AB156" s="58" t="s">
        <v>109</v>
      </c>
      <c r="AC156" s="58" t="s">
        <v>128</v>
      </c>
      <c r="AD156" s="58">
        <v>169</v>
      </c>
      <c r="AE156" s="58">
        <v>518</v>
      </c>
      <c r="AF156" s="58">
        <v>518</v>
      </c>
      <c r="AG156" s="98" t="s">
        <v>251</v>
      </c>
      <c r="AH156" s="98" t="s">
        <v>794</v>
      </c>
      <c r="AI156" s="58"/>
      <c r="XEC156" s="99"/>
      <c r="XED156" s="99"/>
      <c r="XEE156" s="99"/>
      <c r="XEF156" s="99"/>
      <c r="XEG156" s="99"/>
      <c r="XEH156" s="99"/>
      <c r="XEI156" s="99"/>
      <c r="XEU156" s="96"/>
      <c r="XEV156" s="96"/>
      <c r="XEW156" s="96"/>
      <c r="XEX156" s="96"/>
      <c r="XEY156" s="96"/>
      <c r="XEZ156" s="96"/>
    </row>
    <row r="157" spans="1:35 16357:16380" ht="31.2">
      <c r="A157" s="55" t="s">
        <v>244</v>
      </c>
      <c r="B157" s="56" t="s">
        <v>795</v>
      </c>
      <c r="C157" s="56" t="s">
        <v>796</v>
      </c>
      <c r="D157" s="58" t="s">
        <v>151</v>
      </c>
      <c r="E157" s="58" t="s">
        <v>241</v>
      </c>
      <c r="F157" s="100" t="s">
        <v>130</v>
      </c>
      <c r="G157" s="58" t="s">
        <v>359</v>
      </c>
      <c r="H157" s="58" t="s">
        <v>333</v>
      </c>
      <c r="I157" s="58"/>
      <c r="J157" s="66">
        <v>50</v>
      </c>
      <c r="K157" s="66"/>
      <c r="L157" s="66"/>
      <c r="M157" s="66"/>
      <c r="N157" s="66"/>
      <c r="O157" s="66"/>
      <c r="P157" s="66">
        <v>50</v>
      </c>
      <c r="Q157" s="66"/>
      <c r="R157" s="66"/>
      <c r="S157" s="66"/>
      <c r="T157" s="66"/>
      <c r="U157" s="66"/>
      <c r="V157" s="66"/>
      <c r="W157" s="66"/>
      <c r="X157" s="58" t="s">
        <v>127</v>
      </c>
      <c r="Y157" s="58" t="s">
        <v>109</v>
      </c>
      <c r="Z157" s="58" t="s">
        <v>109</v>
      </c>
      <c r="AA157" s="58" t="s">
        <v>109</v>
      </c>
      <c r="AB157" s="58" t="s">
        <v>109</v>
      </c>
      <c r="AC157" s="58" t="s">
        <v>128</v>
      </c>
      <c r="AD157" s="58">
        <v>146</v>
      </c>
      <c r="AE157" s="58">
        <v>520</v>
      </c>
      <c r="AF157" s="58">
        <v>520</v>
      </c>
      <c r="AG157" s="98" t="s">
        <v>251</v>
      </c>
      <c r="AH157" s="98" t="s">
        <v>797</v>
      </c>
      <c r="AI157" s="58"/>
      <c r="XEC157" s="99"/>
      <c r="XED157" s="99"/>
      <c r="XEE157" s="99"/>
      <c r="XEF157" s="99"/>
      <c r="XEG157" s="99"/>
      <c r="XEH157" s="99"/>
      <c r="XEI157" s="99"/>
      <c r="XEU157" s="96"/>
      <c r="XEV157" s="96"/>
      <c r="XEW157" s="96"/>
      <c r="XEX157" s="96"/>
      <c r="XEY157" s="96"/>
      <c r="XEZ157" s="96"/>
    </row>
    <row r="158" spans="1:35 16357:16380" ht="31.2">
      <c r="A158" s="55" t="s">
        <v>244</v>
      </c>
      <c r="B158" s="56" t="s">
        <v>798</v>
      </c>
      <c r="C158" s="56" t="s">
        <v>799</v>
      </c>
      <c r="D158" s="58" t="s">
        <v>215</v>
      </c>
      <c r="E158" s="58" t="s">
        <v>495</v>
      </c>
      <c r="F158" s="58" t="s">
        <v>130</v>
      </c>
      <c r="G158" s="58" t="s">
        <v>359</v>
      </c>
      <c r="H158" s="58" t="s">
        <v>496</v>
      </c>
      <c r="I158" s="58"/>
      <c r="J158" s="66">
        <v>30</v>
      </c>
      <c r="K158" s="66"/>
      <c r="L158" s="66"/>
      <c r="M158" s="66"/>
      <c r="N158" s="66"/>
      <c r="O158" s="66"/>
      <c r="P158" s="66">
        <v>30</v>
      </c>
      <c r="Q158" s="66"/>
      <c r="R158" s="66"/>
      <c r="S158" s="66"/>
      <c r="T158" s="66"/>
      <c r="U158" s="66"/>
      <c r="V158" s="66"/>
      <c r="W158" s="66"/>
      <c r="X158" s="58" t="s">
        <v>127</v>
      </c>
      <c r="Y158" s="58" t="s">
        <v>109</v>
      </c>
      <c r="Z158" s="58" t="s">
        <v>109</v>
      </c>
      <c r="AA158" s="58" t="s">
        <v>109</v>
      </c>
      <c r="AB158" s="58" t="s">
        <v>109</v>
      </c>
      <c r="AC158" s="58" t="s">
        <v>128</v>
      </c>
      <c r="AD158" s="58">
        <v>88</v>
      </c>
      <c r="AE158" s="58">
        <v>331</v>
      </c>
      <c r="AF158" s="58">
        <v>331</v>
      </c>
      <c r="AG158" s="98" t="s">
        <v>251</v>
      </c>
      <c r="AH158" s="98" t="s">
        <v>800</v>
      </c>
      <c r="AI158" s="58"/>
      <c r="XEC158" s="99"/>
      <c r="XED158" s="99"/>
      <c r="XEE158" s="99"/>
      <c r="XEF158" s="99"/>
      <c r="XEG158" s="99"/>
      <c r="XEH158" s="99"/>
      <c r="XEI158" s="99"/>
      <c r="XEU158" s="96"/>
      <c r="XEV158" s="96"/>
      <c r="XEW158" s="96"/>
      <c r="XEX158" s="96"/>
      <c r="XEY158" s="96"/>
      <c r="XEZ158" s="96"/>
    </row>
    <row r="159" spans="1:35 16357:16380" ht="31.2">
      <c r="A159" s="55" t="s">
        <v>244</v>
      </c>
      <c r="B159" s="56" t="s">
        <v>801</v>
      </c>
      <c r="C159" s="56" t="s">
        <v>802</v>
      </c>
      <c r="D159" s="58" t="s">
        <v>196</v>
      </c>
      <c r="E159" s="58" t="s">
        <v>539</v>
      </c>
      <c r="F159" s="58" t="s">
        <v>130</v>
      </c>
      <c r="G159" s="58" t="s">
        <v>359</v>
      </c>
      <c r="H159" s="58" t="s">
        <v>540</v>
      </c>
      <c r="I159" s="58"/>
      <c r="J159" s="66">
        <v>20</v>
      </c>
      <c r="K159" s="66"/>
      <c r="L159" s="66"/>
      <c r="M159" s="66"/>
      <c r="N159" s="66"/>
      <c r="O159" s="66"/>
      <c r="P159" s="66">
        <v>20</v>
      </c>
      <c r="Q159" s="66"/>
      <c r="R159" s="66"/>
      <c r="S159" s="66"/>
      <c r="T159" s="66"/>
      <c r="U159" s="66"/>
      <c r="V159" s="66"/>
      <c r="W159" s="66"/>
      <c r="X159" s="58" t="s">
        <v>127</v>
      </c>
      <c r="Y159" s="58" t="s">
        <v>109</v>
      </c>
      <c r="Z159" s="58" t="s">
        <v>109</v>
      </c>
      <c r="AA159" s="58" t="s">
        <v>109</v>
      </c>
      <c r="AB159" s="58" t="s">
        <v>109</v>
      </c>
      <c r="AC159" s="58" t="s">
        <v>128</v>
      </c>
      <c r="AD159" s="58">
        <v>136</v>
      </c>
      <c r="AE159" s="58">
        <v>458</v>
      </c>
      <c r="AF159" s="58">
        <v>458</v>
      </c>
      <c r="AG159" s="98" t="s">
        <v>251</v>
      </c>
      <c r="AH159" s="98" t="s">
        <v>803</v>
      </c>
      <c r="AI159" s="58"/>
      <c r="XEC159" s="99"/>
      <c r="XED159" s="99"/>
      <c r="XEE159" s="99"/>
      <c r="XEF159" s="99"/>
      <c r="XEG159" s="99"/>
      <c r="XEH159" s="99"/>
      <c r="XEI159" s="99"/>
      <c r="XEU159" s="96"/>
      <c r="XEV159" s="96"/>
      <c r="XEW159" s="96"/>
      <c r="XEX159" s="96"/>
      <c r="XEY159" s="96"/>
      <c r="XEZ159" s="96"/>
    </row>
    <row r="160" spans="1:35 16357:16380" ht="31.2">
      <c r="A160" s="55" t="s">
        <v>244</v>
      </c>
      <c r="B160" s="56" t="s">
        <v>804</v>
      </c>
      <c r="C160" s="56" t="s">
        <v>805</v>
      </c>
      <c r="D160" s="58" t="s">
        <v>203</v>
      </c>
      <c r="E160" s="58" t="s">
        <v>418</v>
      </c>
      <c r="F160" s="58" t="s">
        <v>130</v>
      </c>
      <c r="G160" s="58" t="s">
        <v>359</v>
      </c>
      <c r="H160" s="58" t="s">
        <v>419</v>
      </c>
      <c r="I160" s="58"/>
      <c r="J160" s="66">
        <v>40</v>
      </c>
      <c r="K160" s="66"/>
      <c r="L160" s="66"/>
      <c r="M160" s="66"/>
      <c r="N160" s="66"/>
      <c r="O160" s="66"/>
      <c r="P160" s="66">
        <v>40</v>
      </c>
      <c r="Q160" s="66"/>
      <c r="R160" s="66"/>
      <c r="S160" s="66"/>
      <c r="T160" s="66"/>
      <c r="U160" s="66"/>
      <c r="V160" s="66"/>
      <c r="W160" s="66"/>
      <c r="X160" s="58" t="s">
        <v>127</v>
      </c>
      <c r="Y160" s="58" t="s">
        <v>109</v>
      </c>
      <c r="Z160" s="58" t="s">
        <v>109</v>
      </c>
      <c r="AA160" s="58" t="s">
        <v>109</v>
      </c>
      <c r="AB160" s="58" t="s">
        <v>109</v>
      </c>
      <c r="AC160" s="58" t="s">
        <v>128</v>
      </c>
      <c r="AD160" s="58">
        <v>27</v>
      </c>
      <c r="AE160" s="58">
        <v>65</v>
      </c>
      <c r="AF160" s="58">
        <v>65</v>
      </c>
      <c r="AG160" s="98" t="s">
        <v>251</v>
      </c>
      <c r="AH160" s="98" t="s">
        <v>806</v>
      </c>
      <c r="AI160" s="58"/>
      <c r="XEC160" s="99"/>
      <c r="XED160" s="99"/>
      <c r="XEE160" s="99"/>
      <c r="XEF160" s="99"/>
      <c r="XEG160" s="99"/>
      <c r="XEH160" s="99"/>
      <c r="XEI160" s="99"/>
      <c r="XEU160" s="96"/>
      <c r="XEV160" s="96"/>
      <c r="XEW160" s="96"/>
      <c r="XEX160" s="96"/>
      <c r="XEY160" s="96"/>
      <c r="XEZ160" s="96"/>
    </row>
    <row r="161" spans="1:35 16357:16380" ht="31.2">
      <c r="A161" s="55" t="s">
        <v>244</v>
      </c>
      <c r="B161" s="56" t="s">
        <v>807</v>
      </c>
      <c r="C161" s="56" t="s">
        <v>808</v>
      </c>
      <c r="D161" s="58" t="s">
        <v>203</v>
      </c>
      <c r="E161" s="58" t="s">
        <v>210</v>
      </c>
      <c r="F161" s="100" t="s">
        <v>130</v>
      </c>
      <c r="G161" s="58" t="s">
        <v>359</v>
      </c>
      <c r="H161" s="58" t="s">
        <v>809</v>
      </c>
      <c r="I161" s="58"/>
      <c r="J161" s="66">
        <v>30</v>
      </c>
      <c r="K161" s="66"/>
      <c r="L161" s="66"/>
      <c r="M161" s="66"/>
      <c r="N161" s="66"/>
      <c r="O161" s="66"/>
      <c r="P161" s="66">
        <v>30</v>
      </c>
      <c r="Q161" s="66"/>
      <c r="R161" s="66"/>
      <c r="S161" s="66"/>
      <c r="T161" s="66"/>
      <c r="U161" s="66"/>
      <c r="V161" s="66"/>
      <c r="W161" s="66"/>
      <c r="X161" s="58" t="s">
        <v>127</v>
      </c>
      <c r="Y161" s="58" t="s">
        <v>109</v>
      </c>
      <c r="Z161" s="58" t="s">
        <v>109</v>
      </c>
      <c r="AA161" s="58" t="s">
        <v>109</v>
      </c>
      <c r="AB161" s="58" t="s">
        <v>109</v>
      </c>
      <c r="AC161" s="58" t="s">
        <v>128</v>
      </c>
      <c r="AD161" s="58">
        <v>148</v>
      </c>
      <c r="AE161" s="58">
        <v>510</v>
      </c>
      <c r="AF161" s="58">
        <v>510</v>
      </c>
      <c r="AG161" s="98" t="s">
        <v>251</v>
      </c>
      <c r="AH161" s="98" t="s">
        <v>810</v>
      </c>
      <c r="AI161" s="58"/>
      <c r="XEC161" s="99"/>
      <c r="XED161" s="99"/>
      <c r="XEE161" s="99"/>
      <c r="XEF161" s="99"/>
      <c r="XEG161" s="99"/>
      <c r="XEH161" s="99"/>
      <c r="XEI161" s="99"/>
      <c r="XEU161" s="96"/>
      <c r="XEV161" s="96"/>
      <c r="XEW161" s="96"/>
      <c r="XEX161" s="96"/>
      <c r="XEY161" s="96"/>
      <c r="XEZ161" s="96"/>
    </row>
    <row r="162" spans="1:35 16357:16380" ht="31.2">
      <c r="A162" s="55" t="s">
        <v>244</v>
      </c>
      <c r="B162" s="56" t="s">
        <v>811</v>
      </c>
      <c r="C162" s="56" t="s">
        <v>812</v>
      </c>
      <c r="D162" s="58" t="s">
        <v>203</v>
      </c>
      <c r="E162" s="58" t="s">
        <v>549</v>
      </c>
      <c r="F162" s="58" t="s">
        <v>130</v>
      </c>
      <c r="G162" s="58" t="s">
        <v>359</v>
      </c>
      <c r="H162" s="58" t="s">
        <v>813</v>
      </c>
      <c r="I162" s="58"/>
      <c r="J162" s="66">
        <v>20</v>
      </c>
      <c r="K162" s="66"/>
      <c r="L162" s="66"/>
      <c r="M162" s="66"/>
      <c r="N162" s="66"/>
      <c r="O162" s="66"/>
      <c r="P162" s="66">
        <v>20</v>
      </c>
      <c r="Q162" s="66"/>
      <c r="R162" s="66"/>
      <c r="S162" s="66"/>
      <c r="T162" s="66"/>
      <c r="U162" s="66"/>
      <c r="V162" s="66"/>
      <c r="W162" s="66"/>
      <c r="X162" s="58" t="s">
        <v>127</v>
      </c>
      <c r="Y162" s="58" t="s">
        <v>109</v>
      </c>
      <c r="Z162" s="58" t="s">
        <v>109</v>
      </c>
      <c r="AA162" s="58" t="s">
        <v>109</v>
      </c>
      <c r="AB162" s="58" t="s">
        <v>109</v>
      </c>
      <c r="AC162" s="58" t="s">
        <v>128</v>
      </c>
      <c r="AD162" s="58">
        <v>149</v>
      </c>
      <c r="AE162" s="58">
        <v>450</v>
      </c>
      <c r="AF162" s="58">
        <v>450</v>
      </c>
      <c r="AG162" s="98" t="s">
        <v>251</v>
      </c>
      <c r="AH162" s="98" t="s">
        <v>814</v>
      </c>
      <c r="AI162" s="58"/>
      <c r="XEC162" s="99"/>
      <c r="XED162" s="99"/>
      <c r="XEE162" s="99"/>
      <c r="XEF162" s="99"/>
      <c r="XEG162" s="99"/>
      <c r="XEH162" s="99"/>
      <c r="XEI162" s="99"/>
      <c r="XEU162" s="96"/>
      <c r="XEV162" s="96"/>
      <c r="XEW162" s="96"/>
      <c r="XEX162" s="96"/>
      <c r="XEY162" s="96"/>
      <c r="XEZ162" s="96"/>
    </row>
    <row r="163" spans="1:35 16357:16380" ht="46.8">
      <c r="A163" s="55" t="s">
        <v>244</v>
      </c>
      <c r="B163" s="56" t="s">
        <v>815</v>
      </c>
      <c r="C163" s="56" t="s">
        <v>816</v>
      </c>
      <c r="D163" s="58" t="s">
        <v>144</v>
      </c>
      <c r="E163" s="58" t="s">
        <v>563</v>
      </c>
      <c r="F163" s="58" t="s">
        <v>130</v>
      </c>
      <c r="G163" s="58" t="s">
        <v>359</v>
      </c>
      <c r="H163" s="58" t="s">
        <v>817</v>
      </c>
      <c r="I163" s="58"/>
      <c r="J163" s="66">
        <v>20</v>
      </c>
      <c r="K163" s="66"/>
      <c r="L163" s="66"/>
      <c r="M163" s="66"/>
      <c r="N163" s="66"/>
      <c r="O163" s="66"/>
      <c r="P163" s="66">
        <v>20</v>
      </c>
      <c r="Q163" s="66"/>
      <c r="R163" s="66"/>
      <c r="S163" s="66"/>
      <c r="T163" s="66"/>
      <c r="U163" s="66"/>
      <c r="V163" s="66"/>
      <c r="W163" s="66"/>
      <c r="X163" s="58" t="s">
        <v>127</v>
      </c>
      <c r="Y163" s="58" t="s">
        <v>109</v>
      </c>
      <c r="Z163" s="58" t="s">
        <v>109</v>
      </c>
      <c r="AA163" s="58" t="s">
        <v>109</v>
      </c>
      <c r="AB163" s="58" t="s">
        <v>109</v>
      </c>
      <c r="AC163" s="58" t="s">
        <v>128</v>
      </c>
      <c r="AD163" s="58">
        <v>123</v>
      </c>
      <c r="AE163" s="58">
        <v>419</v>
      </c>
      <c r="AF163" s="58">
        <v>419</v>
      </c>
      <c r="AG163" s="98" t="s">
        <v>251</v>
      </c>
      <c r="AH163" s="98" t="s">
        <v>818</v>
      </c>
      <c r="AI163" s="58"/>
      <c r="XEC163" s="99"/>
      <c r="XED163" s="99"/>
      <c r="XEE163" s="99"/>
      <c r="XEF163" s="99"/>
      <c r="XEG163" s="99"/>
      <c r="XEH163" s="99"/>
      <c r="XEI163" s="99"/>
      <c r="XEU163" s="96"/>
      <c r="XEV163" s="96"/>
      <c r="XEW163" s="96"/>
      <c r="XEX163" s="96"/>
      <c r="XEY163" s="96"/>
      <c r="XEZ163" s="96"/>
    </row>
    <row r="164" spans="1:35 16357:16380" ht="46.8">
      <c r="A164" s="55" t="s">
        <v>244</v>
      </c>
      <c r="B164" s="56" t="s">
        <v>819</v>
      </c>
      <c r="C164" s="56" t="s">
        <v>820</v>
      </c>
      <c r="D164" s="58" t="s">
        <v>185</v>
      </c>
      <c r="E164" s="58" t="s">
        <v>186</v>
      </c>
      <c r="F164" s="58" t="s">
        <v>130</v>
      </c>
      <c r="G164" s="81" t="s">
        <v>359</v>
      </c>
      <c r="H164" s="58" t="s">
        <v>821</v>
      </c>
      <c r="I164" s="58"/>
      <c r="J164" s="66">
        <v>30</v>
      </c>
      <c r="K164" s="66"/>
      <c r="L164" s="66"/>
      <c r="M164" s="66"/>
      <c r="N164" s="66"/>
      <c r="O164" s="66"/>
      <c r="P164" s="66">
        <v>30</v>
      </c>
      <c r="Q164" s="66"/>
      <c r="R164" s="66"/>
      <c r="S164" s="66"/>
      <c r="T164" s="66"/>
      <c r="U164" s="66"/>
      <c r="V164" s="66"/>
      <c r="W164" s="66"/>
      <c r="X164" s="58" t="s">
        <v>127</v>
      </c>
      <c r="Y164" s="58" t="s">
        <v>109</v>
      </c>
      <c r="Z164" s="58" t="s">
        <v>109</v>
      </c>
      <c r="AA164" s="58" t="s">
        <v>109</v>
      </c>
      <c r="AB164" s="58" t="s">
        <v>109</v>
      </c>
      <c r="AC164" s="58" t="s">
        <v>128</v>
      </c>
      <c r="AD164" s="58">
        <v>199</v>
      </c>
      <c r="AE164" s="58">
        <v>628</v>
      </c>
      <c r="AF164" s="58">
        <v>628</v>
      </c>
      <c r="AG164" s="98" t="s">
        <v>251</v>
      </c>
      <c r="AH164" s="98" t="s">
        <v>822</v>
      </c>
      <c r="AI164" s="58"/>
      <c r="XEC164" s="99"/>
      <c r="XED164" s="99"/>
      <c r="XEE164" s="99"/>
      <c r="XEF164" s="99"/>
      <c r="XEG164" s="99"/>
      <c r="XEH164" s="99"/>
      <c r="XEI164" s="99"/>
      <c r="XEU164" s="96"/>
      <c r="XEV164" s="96"/>
      <c r="XEW164" s="96"/>
      <c r="XEX164" s="96"/>
      <c r="XEY164" s="96"/>
      <c r="XEZ164" s="96"/>
    </row>
    <row r="165" spans="1:35 16357:16380" ht="46.8">
      <c r="A165" s="55" t="s">
        <v>244</v>
      </c>
      <c r="B165" s="56" t="s">
        <v>823</v>
      </c>
      <c r="C165" s="56" t="s">
        <v>824</v>
      </c>
      <c r="D165" s="58" t="s">
        <v>177</v>
      </c>
      <c r="E165" s="58" t="s">
        <v>720</v>
      </c>
      <c r="F165" s="100" t="s">
        <v>130</v>
      </c>
      <c r="G165" s="58" t="s">
        <v>359</v>
      </c>
      <c r="H165" s="58" t="s">
        <v>825</v>
      </c>
      <c r="I165" s="58"/>
      <c r="J165" s="66">
        <v>30</v>
      </c>
      <c r="K165" s="66"/>
      <c r="L165" s="66"/>
      <c r="M165" s="66"/>
      <c r="N165" s="66"/>
      <c r="O165" s="66"/>
      <c r="P165" s="66">
        <v>30</v>
      </c>
      <c r="Q165" s="66"/>
      <c r="R165" s="66"/>
      <c r="S165" s="66"/>
      <c r="T165" s="66"/>
      <c r="U165" s="66"/>
      <c r="V165" s="66"/>
      <c r="W165" s="66"/>
      <c r="X165" s="58" t="s">
        <v>127</v>
      </c>
      <c r="Y165" s="58" t="s">
        <v>109</v>
      </c>
      <c r="Z165" s="58" t="s">
        <v>109</v>
      </c>
      <c r="AA165" s="58" t="s">
        <v>109</v>
      </c>
      <c r="AB165" s="58" t="s">
        <v>109</v>
      </c>
      <c r="AC165" s="58" t="s">
        <v>128</v>
      </c>
      <c r="AD165" s="58">
        <v>108</v>
      </c>
      <c r="AE165" s="58">
        <v>357</v>
      </c>
      <c r="AF165" s="58">
        <v>357</v>
      </c>
      <c r="AG165" s="98" t="s">
        <v>251</v>
      </c>
      <c r="AH165" s="98" t="s">
        <v>826</v>
      </c>
      <c r="AI165" s="58"/>
      <c r="XEC165" s="99"/>
      <c r="XED165" s="99"/>
      <c r="XEE165" s="99"/>
      <c r="XEF165" s="99"/>
      <c r="XEG165" s="99"/>
      <c r="XEH165" s="99"/>
      <c r="XEI165" s="99"/>
      <c r="XEU165" s="96"/>
      <c r="XEV165" s="96"/>
      <c r="XEW165" s="96"/>
      <c r="XEX165" s="96"/>
      <c r="XEY165" s="96"/>
      <c r="XEZ165" s="96"/>
    </row>
    <row r="166" spans="1:35 16357:16380" ht="78">
      <c r="A166" s="55" t="s">
        <v>244</v>
      </c>
      <c r="B166" s="56" t="s">
        <v>827</v>
      </c>
      <c r="C166" s="56" t="s">
        <v>828</v>
      </c>
      <c r="D166" s="58" t="s">
        <v>151</v>
      </c>
      <c r="E166" s="58" t="s">
        <v>241</v>
      </c>
      <c r="F166" s="58" t="s">
        <v>130</v>
      </c>
      <c r="G166" s="58" t="s">
        <v>359</v>
      </c>
      <c r="H166" s="58" t="s">
        <v>242</v>
      </c>
      <c r="I166" s="58"/>
      <c r="J166" s="66">
        <v>80</v>
      </c>
      <c r="K166" s="66"/>
      <c r="L166" s="66"/>
      <c r="M166" s="66"/>
      <c r="N166" s="66"/>
      <c r="O166" s="66"/>
      <c r="P166" s="66">
        <v>80</v>
      </c>
      <c r="Q166" s="66"/>
      <c r="R166" s="66"/>
      <c r="S166" s="66"/>
      <c r="T166" s="66"/>
      <c r="U166" s="66"/>
      <c r="V166" s="66"/>
      <c r="W166" s="66"/>
      <c r="X166" s="58" t="s">
        <v>127</v>
      </c>
      <c r="Y166" s="58" t="s">
        <v>109</v>
      </c>
      <c r="Z166" s="58" t="s">
        <v>109</v>
      </c>
      <c r="AA166" s="58" t="s">
        <v>109</v>
      </c>
      <c r="AB166" s="58" t="s">
        <v>128</v>
      </c>
      <c r="AC166" s="58" t="s">
        <v>128</v>
      </c>
      <c r="AD166" s="58">
        <v>40</v>
      </c>
      <c r="AE166" s="58">
        <v>123</v>
      </c>
      <c r="AF166" s="58">
        <v>123</v>
      </c>
      <c r="AG166" s="98" t="s">
        <v>829</v>
      </c>
      <c r="AH166" s="98" t="s">
        <v>830</v>
      </c>
      <c r="AI166" s="58"/>
      <c r="XEC166" s="99"/>
      <c r="XED166" s="99"/>
      <c r="XEE166" s="99"/>
      <c r="XEF166" s="99"/>
      <c r="XEG166" s="99"/>
      <c r="XEH166" s="99"/>
      <c r="XEI166" s="99"/>
      <c r="XEU166" s="96"/>
      <c r="XEV166" s="96"/>
      <c r="XEW166" s="96"/>
      <c r="XEX166" s="96"/>
      <c r="XEY166" s="96"/>
      <c r="XEZ166" s="96"/>
    </row>
    <row r="167" spans="1:35 16357:16380" ht="93.6">
      <c r="A167" s="55" t="s">
        <v>244</v>
      </c>
      <c r="B167" s="56" t="s">
        <v>831</v>
      </c>
      <c r="C167" s="56" t="s">
        <v>832</v>
      </c>
      <c r="D167" s="58" t="s">
        <v>151</v>
      </c>
      <c r="E167" s="58" t="s">
        <v>486</v>
      </c>
      <c r="F167" s="58" t="s">
        <v>130</v>
      </c>
      <c r="G167" s="58" t="s">
        <v>359</v>
      </c>
      <c r="H167" s="58" t="s">
        <v>833</v>
      </c>
      <c r="I167" s="58"/>
      <c r="J167" s="66">
        <v>70</v>
      </c>
      <c r="K167" s="66"/>
      <c r="L167" s="66"/>
      <c r="M167" s="66"/>
      <c r="N167" s="66"/>
      <c r="O167" s="66"/>
      <c r="P167" s="66">
        <v>70</v>
      </c>
      <c r="Q167" s="66"/>
      <c r="R167" s="66"/>
      <c r="S167" s="66"/>
      <c r="T167" s="66"/>
      <c r="U167" s="66"/>
      <c r="V167" s="66"/>
      <c r="W167" s="66"/>
      <c r="X167" s="58" t="s">
        <v>127</v>
      </c>
      <c r="Y167" s="58" t="s">
        <v>109</v>
      </c>
      <c r="Z167" s="58" t="s">
        <v>109</v>
      </c>
      <c r="AA167" s="58" t="s">
        <v>109</v>
      </c>
      <c r="AB167" s="58" t="s">
        <v>128</v>
      </c>
      <c r="AC167" s="58" t="s">
        <v>128</v>
      </c>
      <c r="AD167" s="58">
        <v>20</v>
      </c>
      <c r="AE167" s="58">
        <v>58</v>
      </c>
      <c r="AF167" s="58">
        <v>58</v>
      </c>
      <c r="AG167" s="98" t="s">
        <v>829</v>
      </c>
      <c r="AH167" s="98" t="s">
        <v>834</v>
      </c>
      <c r="AI167" s="58"/>
      <c r="XEC167" s="99"/>
      <c r="XED167" s="99"/>
      <c r="XEE167" s="99"/>
      <c r="XEF167" s="99"/>
      <c r="XEG167" s="99"/>
      <c r="XEH167" s="99"/>
      <c r="XEI167" s="99"/>
      <c r="XEU167" s="96"/>
      <c r="XEV167" s="96"/>
      <c r="XEW167" s="96"/>
      <c r="XEX167" s="96"/>
      <c r="XEY167" s="96"/>
      <c r="XEZ167" s="96"/>
    </row>
    <row r="168" spans="1:35 16357:16380" ht="78">
      <c r="A168" s="55" t="s">
        <v>244</v>
      </c>
      <c r="B168" s="56" t="s">
        <v>835</v>
      </c>
      <c r="C168" s="56" t="s">
        <v>836</v>
      </c>
      <c r="D168" s="58" t="s">
        <v>215</v>
      </c>
      <c r="E168" s="58" t="s">
        <v>216</v>
      </c>
      <c r="F168" s="58" t="s">
        <v>130</v>
      </c>
      <c r="G168" s="58" t="s">
        <v>359</v>
      </c>
      <c r="H168" s="58" t="s">
        <v>198</v>
      </c>
      <c r="I168" s="58"/>
      <c r="J168" s="66">
        <v>80</v>
      </c>
      <c r="K168" s="66"/>
      <c r="L168" s="66"/>
      <c r="M168" s="66"/>
      <c r="N168" s="66"/>
      <c r="O168" s="66"/>
      <c r="P168" s="66">
        <v>80</v>
      </c>
      <c r="Q168" s="66"/>
      <c r="R168" s="66"/>
      <c r="S168" s="66"/>
      <c r="T168" s="66"/>
      <c r="U168" s="66"/>
      <c r="V168" s="66"/>
      <c r="W168" s="66"/>
      <c r="X168" s="58" t="s">
        <v>127</v>
      </c>
      <c r="Y168" s="58" t="s">
        <v>109</v>
      </c>
      <c r="Z168" s="58" t="s">
        <v>109</v>
      </c>
      <c r="AA168" s="58" t="s">
        <v>109</v>
      </c>
      <c r="AB168" s="58" t="s">
        <v>128</v>
      </c>
      <c r="AC168" s="58" t="s">
        <v>128</v>
      </c>
      <c r="AD168" s="58">
        <v>40</v>
      </c>
      <c r="AE168" s="58">
        <v>118</v>
      </c>
      <c r="AF168" s="58">
        <v>118</v>
      </c>
      <c r="AG168" s="98" t="s">
        <v>829</v>
      </c>
      <c r="AH168" s="98" t="s">
        <v>830</v>
      </c>
      <c r="AI168" s="58"/>
      <c r="XEC168" s="99"/>
      <c r="XED168" s="99"/>
      <c r="XEE168" s="99"/>
      <c r="XEF168" s="99"/>
      <c r="XEG168" s="99"/>
      <c r="XEH168" s="99"/>
      <c r="XEI168" s="99"/>
      <c r="XEU168" s="96"/>
      <c r="XEV168" s="96"/>
      <c r="XEW168" s="96"/>
      <c r="XEX168" s="96"/>
      <c r="XEY168" s="96"/>
      <c r="XEZ168" s="96"/>
    </row>
    <row r="169" spans="1:35 16357:16380" ht="78">
      <c r="A169" s="55" t="s">
        <v>244</v>
      </c>
      <c r="B169" s="56" t="s">
        <v>837</v>
      </c>
      <c r="C169" s="56" t="s">
        <v>838</v>
      </c>
      <c r="D169" s="58" t="s">
        <v>215</v>
      </c>
      <c r="E169" s="58" t="s">
        <v>509</v>
      </c>
      <c r="F169" s="100" t="s">
        <v>130</v>
      </c>
      <c r="G169" s="58" t="s">
        <v>359</v>
      </c>
      <c r="H169" s="58" t="s">
        <v>839</v>
      </c>
      <c r="I169" s="58"/>
      <c r="J169" s="66">
        <v>60</v>
      </c>
      <c r="K169" s="66"/>
      <c r="L169" s="66"/>
      <c r="M169" s="66"/>
      <c r="N169" s="66"/>
      <c r="O169" s="66"/>
      <c r="P169" s="66">
        <v>60</v>
      </c>
      <c r="Q169" s="66"/>
      <c r="R169" s="66"/>
      <c r="S169" s="66"/>
      <c r="T169" s="66"/>
      <c r="U169" s="66"/>
      <c r="V169" s="66"/>
      <c r="W169" s="66"/>
      <c r="X169" s="58" t="s">
        <v>127</v>
      </c>
      <c r="Y169" s="58" t="s">
        <v>109</v>
      </c>
      <c r="Z169" s="58" t="s">
        <v>109</v>
      </c>
      <c r="AA169" s="58" t="s">
        <v>109</v>
      </c>
      <c r="AB169" s="58" t="s">
        <v>128</v>
      </c>
      <c r="AC169" s="58" t="s">
        <v>128</v>
      </c>
      <c r="AD169" s="58">
        <v>16</v>
      </c>
      <c r="AE169" s="58">
        <v>48</v>
      </c>
      <c r="AF169" s="58">
        <v>48</v>
      </c>
      <c r="AG169" s="98" t="s">
        <v>829</v>
      </c>
      <c r="AH169" s="98" t="s">
        <v>840</v>
      </c>
      <c r="AI169" s="58"/>
      <c r="XEC169" s="99"/>
      <c r="XED169" s="99"/>
      <c r="XEE169" s="99"/>
      <c r="XEF169" s="99"/>
      <c r="XEG169" s="99"/>
      <c r="XEH169" s="99"/>
      <c r="XEI169" s="99"/>
      <c r="XEU169" s="96"/>
      <c r="XEV169" s="96"/>
      <c r="XEW169" s="96"/>
      <c r="XEX169" s="96"/>
      <c r="XEY169" s="96"/>
      <c r="XEZ169" s="96"/>
    </row>
    <row r="170" spans="1:35 16357:16380" ht="78">
      <c r="A170" s="55" t="s">
        <v>244</v>
      </c>
      <c r="B170" s="56" t="s">
        <v>841</v>
      </c>
      <c r="C170" s="56" t="s">
        <v>842</v>
      </c>
      <c r="D170" s="58" t="s">
        <v>185</v>
      </c>
      <c r="E170" s="58" t="s">
        <v>186</v>
      </c>
      <c r="F170" s="58" t="s">
        <v>130</v>
      </c>
      <c r="G170" s="81" t="s">
        <v>359</v>
      </c>
      <c r="H170" s="58" t="s">
        <v>843</v>
      </c>
      <c r="I170" s="58"/>
      <c r="J170" s="66">
        <v>70</v>
      </c>
      <c r="K170" s="66"/>
      <c r="L170" s="66"/>
      <c r="M170" s="66"/>
      <c r="N170" s="66"/>
      <c r="O170" s="66"/>
      <c r="P170" s="66">
        <v>70</v>
      </c>
      <c r="Q170" s="66"/>
      <c r="R170" s="66"/>
      <c r="S170" s="66"/>
      <c r="T170" s="66"/>
      <c r="U170" s="66"/>
      <c r="V170" s="66"/>
      <c r="W170" s="66"/>
      <c r="X170" s="58" t="s">
        <v>127</v>
      </c>
      <c r="Y170" s="58" t="s">
        <v>109</v>
      </c>
      <c r="Z170" s="58" t="s">
        <v>109</v>
      </c>
      <c r="AA170" s="58" t="s">
        <v>109</v>
      </c>
      <c r="AB170" s="58" t="s">
        <v>128</v>
      </c>
      <c r="AC170" s="58" t="s">
        <v>128</v>
      </c>
      <c r="AD170" s="58">
        <v>20</v>
      </c>
      <c r="AE170" s="58">
        <v>61</v>
      </c>
      <c r="AF170" s="58">
        <v>61</v>
      </c>
      <c r="AG170" s="98" t="s">
        <v>829</v>
      </c>
      <c r="AH170" s="98" t="s">
        <v>834</v>
      </c>
      <c r="AI170" s="58"/>
      <c r="XEC170" s="99"/>
      <c r="XED170" s="99"/>
      <c r="XEE170" s="99"/>
      <c r="XEF170" s="99"/>
      <c r="XEG170" s="99"/>
      <c r="XEH170" s="99"/>
      <c r="XEI170" s="99"/>
      <c r="XEU170" s="96"/>
      <c r="XEV170" s="96"/>
      <c r="XEW170" s="96"/>
      <c r="XEX170" s="96"/>
      <c r="XEY170" s="96"/>
      <c r="XEZ170" s="96"/>
    </row>
    <row r="171" spans="1:35 16357:16380" ht="62.4">
      <c r="A171" s="55" t="s">
        <v>244</v>
      </c>
      <c r="B171" s="56" t="s">
        <v>844</v>
      </c>
      <c r="C171" s="56" t="s">
        <v>845</v>
      </c>
      <c r="D171" s="58" t="s">
        <v>185</v>
      </c>
      <c r="E171" s="58" t="s">
        <v>427</v>
      </c>
      <c r="F171" s="58" t="s">
        <v>130</v>
      </c>
      <c r="G171" s="81" t="s">
        <v>359</v>
      </c>
      <c r="H171" s="58" t="s">
        <v>846</v>
      </c>
      <c r="I171" s="58"/>
      <c r="J171" s="66">
        <v>40</v>
      </c>
      <c r="K171" s="66"/>
      <c r="L171" s="66"/>
      <c r="M171" s="66"/>
      <c r="N171" s="66"/>
      <c r="O171" s="66"/>
      <c r="P171" s="66">
        <v>40</v>
      </c>
      <c r="Q171" s="66"/>
      <c r="R171" s="66"/>
      <c r="S171" s="66"/>
      <c r="T171" s="66"/>
      <c r="U171" s="66"/>
      <c r="V171" s="66"/>
      <c r="W171" s="66"/>
      <c r="X171" s="58" t="s">
        <v>127</v>
      </c>
      <c r="Y171" s="58" t="s">
        <v>109</v>
      </c>
      <c r="Z171" s="58" t="s">
        <v>109</v>
      </c>
      <c r="AA171" s="58" t="s">
        <v>109</v>
      </c>
      <c r="AB171" s="58" t="s">
        <v>128</v>
      </c>
      <c r="AC171" s="58" t="s">
        <v>128</v>
      </c>
      <c r="AD171" s="58">
        <v>15</v>
      </c>
      <c r="AE171" s="58">
        <v>43</v>
      </c>
      <c r="AF171" s="58">
        <v>43</v>
      </c>
      <c r="AG171" s="98" t="s">
        <v>829</v>
      </c>
      <c r="AH171" s="98" t="s">
        <v>847</v>
      </c>
      <c r="AI171" s="58"/>
      <c r="XEC171" s="99"/>
      <c r="XED171" s="99"/>
      <c r="XEE171" s="99"/>
      <c r="XEF171" s="99"/>
      <c r="XEG171" s="99"/>
      <c r="XEH171" s="99"/>
      <c r="XEI171" s="99"/>
      <c r="XEU171" s="96"/>
      <c r="XEV171" s="96"/>
      <c r="XEW171" s="96"/>
      <c r="XEX171" s="96"/>
      <c r="XEY171" s="96"/>
      <c r="XEZ171" s="96"/>
    </row>
    <row r="172" spans="1:35 16357:16380" s="99" customFormat="1" ht="46.8">
      <c r="A172" s="55" t="s">
        <v>244</v>
      </c>
      <c r="B172" s="56" t="s">
        <v>848</v>
      </c>
      <c r="C172" s="56" t="s">
        <v>849</v>
      </c>
      <c r="D172" s="58" t="s">
        <v>151</v>
      </c>
      <c r="E172" s="58" t="s">
        <v>486</v>
      </c>
      <c r="F172" s="100" t="s">
        <v>130</v>
      </c>
      <c r="G172" s="58" t="s">
        <v>359</v>
      </c>
      <c r="H172" s="58" t="s">
        <v>850</v>
      </c>
      <c r="I172" s="58"/>
      <c r="J172" s="58">
        <v>20</v>
      </c>
      <c r="K172" s="58"/>
      <c r="L172" s="58"/>
      <c r="M172" s="58"/>
      <c r="N172" s="58"/>
      <c r="O172" s="58"/>
      <c r="P172" s="58">
        <v>20</v>
      </c>
      <c r="Q172" s="58"/>
      <c r="R172" s="58"/>
      <c r="S172" s="58"/>
      <c r="T172" s="58"/>
      <c r="U172" s="58"/>
      <c r="V172" s="58"/>
      <c r="W172" s="58"/>
      <c r="X172" s="58" t="s">
        <v>127</v>
      </c>
      <c r="Y172" s="58" t="s">
        <v>109</v>
      </c>
      <c r="Z172" s="58" t="s">
        <v>128</v>
      </c>
      <c r="AA172" s="58" t="s">
        <v>109</v>
      </c>
      <c r="AB172" s="58" t="s">
        <v>109</v>
      </c>
      <c r="AC172" s="58" t="s">
        <v>128</v>
      </c>
      <c r="AD172" s="58">
        <v>20</v>
      </c>
      <c r="AE172" s="58">
        <v>63</v>
      </c>
      <c r="AF172" s="58">
        <v>63</v>
      </c>
      <c r="AG172" s="98" t="s">
        <v>251</v>
      </c>
      <c r="AH172" s="98" t="s">
        <v>851</v>
      </c>
      <c r="AI172" s="101"/>
      <c r="XEU172" s="96"/>
      <c r="XEV172" s="96"/>
      <c r="XEW172" s="96"/>
      <c r="XEX172" s="96"/>
      <c r="XEY172" s="96"/>
      <c r="XEZ172" s="96"/>
    </row>
    <row r="173" spans="1:35 16357:16380" s="99" customFormat="1" ht="46.8">
      <c r="A173" s="55" t="s">
        <v>244</v>
      </c>
      <c r="B173" s="56" t="s">
        <v>852</v>
      </c>
      <c r="C173" s="56" t="s">
        <v>853</v>
      </c>
      <c r="D173" s="58" t="s">
        <v>177</v>
      </c>
      <c r="E173" s="58" t="s">
        <v>720</v>
      </c>
      <c r="F173" s="100" t="s">
        <v>130</v>
      </c>
      <c r="G173" s="58" t="s">
        <v>359</v>
      </c>
      <c r="H173" s="58" t="s">
        <v>825</v>
      </c>
      <c r="I173" s="58"/>
      <c r="J173" s="58">
        <v>20</v>
      </c>
      <c r="K173" s="58"/>
      <c r="L173" s="58"/>
      <c r="M173" s="58"/>
      <c r="N173" s="58"/>
      <c r="O173" s="58"/>
      <c r="P173" s="58">
        <v>20</v>
      </c>
      <c r="Q173" s="58"/>
      <c r="R173" s="58"/>
      <c r="S173" s="58"/>
      <c r="T173" s="58"/>
      <c r="U173" s="58"/>
      <c r="V173" s="58"/>
      <c r="W173" s="58"/>
      <c r="X173" s="58" t="s">
        <v>127</v>
      </c>
      <c r="Y173" s="58" t="s">
        <v>109</v>
      </c>
      <c r="Z173" s="58" t="s">
        <v>128</v>
      </c>
      <c r="AA173" s="58" t="s">
        <v>109</v>
      </c>
      <c r="AB173" s="58" t="s">
        <v>109</v>
      </c>
      <c r="AC173" s="58" t="s">
        <v>128</v>
      </c>
      <c r="AD173" s="58">
        <v>123</v>
      </c>
      <c r="AE173" s="58">
        <v>419</v>
      </c>
      <c r="AF173" s="58">
        <v>419</v>
      </c>
      <c r="AG173" s="98" t="s">
        <v>251</v>
      </c>
      <c r="AH173" s="98" t="s">
        <v>851</v>
      </c>
      <c r="AI173" s="101"/>
      <c r="XEU173" s="96"/>
      <c r="XEV173" s="96"/>
      <c r="XEW173" s="96"/>
      <c r="XEX173" s="96"/>
      <c r="XEY173" s="96"/>
      <c r="XEZ173" s="96"/>
    </row>
    <row r="174" spans="1:35 16357:16380" s="99" customFormat="1" ht="62.4">
      <c r="A174" s="55" t="s">
        <v>244</v>
      </c>
      <c r="B174" s="56" t="s">
        <v>854</v>
      </c>
      <c r="C174" s="56" t="s">
        <v>855</v>
      </c>
      <c r="D174" s="58" t="s">
        <v>185</v>
      </c>
      <c r="E174" s="58" t="s">
        <v>427</v>
      </c>
      <c r="F174" s="58" t="s">
        <v>130</v>
      </c>
      <c r="G174" s="58" t="s">
        <v>359</v>
      </c>
      <c r="H174" s="58" t="s">
        <v>856</v>
      </c>
      <c r="I174" s="58"/>
      <c r="J174" s="58">
        <v>37</v>
      </c>
      <c r="K174" s="58"/>
      <c r="L174" s="58"/>
      <c r="M174" s="58"/>
      <c r="N174" s="58"/>
      <c r="O174" s="58"/>
      <c r="P174" s="58">
        <v>37</v>
      </c>
      <c r="Q174" s="58"/>
      <c r="R174" s="58"/>
      <c r="S174" s="58"/>
      <c r="T174" s="58"/>
      <c r="U174" s="58"/>
      <c r="V174" s="58"/>
      <c r="W174" s="58"/>
      <c r="X174" s="58" t="s">
        <v>127</v>
      </c>
      <c r="Y174" s="58" t="s">
        <v>109</v>
      </c>
      <c r="Z174" s="58" t="s">
        <v>128</v>
      </c>
      <c r="AA174" s="58" t="s">
        <v>109</v>
      </c>
      <c r="AB174" s="58" t="s">
        <v>109</v>
      </c>
      <c r="AC174" s="58" t="s">
        <v>128</v>
      </c>
      <c r="AD174" s="58">
        <v>10</v>
      </c>
      <c r="AE174" s="58">
        <v>32</v>
      </c>
      <c r="AF174" s="58">
        <v>32</v>
      </c>
      <c r="AG174" s="98" t="s">
        <v>829</v>
      </c>
      <c r="AH174" s="56" t="s">
        <v>857</v>
      </c>
      <c r="AI174" s="101"/>
      <c r="XEU174" s="96"/>
      <c r="XEV174" s="96"/>
      <c r="XEW174" s="96"/>
      <c r="XEX174" s="96"/>
      <c r="XEY174" s="96"/>
      <c r="XEZ174" s="96"/>
    </row>
    <row r="175" spans="1:35 16357:16380" s="99" customFormat="1" ht="129" customHeight="1">
      <c r="A175" s="55" t="s">
        <v>244</v>
      </c>
      <c r="B175" s="56" t="s">
        <v>858</v>
      </c>
      <c r="C175" s="56" t="s">
        <v>859</v>
      </c>
      <c r="D175" s="58" t="s">
        <v>860</v>
      </c>
      <c r="E175" s="58" t="s">
        <v>861</v>
      </c>
      <c r="F175" s="58" t="s">
        <v>130</v>
      </c>
      <c r="G175" s="58" t="s">
        <v>359</v>
      </c>
      <c r="H175" s="58" t="s">
        <v>862</v>
      </c>
      <c r="I175" s="58"/>
      <c r="J175" s="58">
        <v>1039.5</v>
      </c>
      <c r="K175" s="58"/>
      <c r="L175" s="58"/>
      <c r="M175" s="58"/>
      <c r="N175" s="58"/>
      <c r="O175" s="58"/>
      <c r="P175" s="58">
        <v>1039.5</v>
      </c>
      <c r="Q175" s="58"/>
      <c r="R175" s="58"/>
      <c r="S175" s="58"/>
      <c r="T175" s="58"/>
      <c r="U175" s="58"/>
      <c r="V175" s="58"/>
      <c r="W175" s="58"/>
      <c r="X175" s="58" t="s">
        <v>127</v>
      </c>
      <c r="Y175" s="58" t="s">
        <v>109</v>
      </c>
      <c r="Z175" s="58" t="s">
        <v>128</v>
      </c>
      <c r="AA175" s="58" t="s">
        <v>109</v>
      </c>
      <c r="AB175" s="58" t="s">
        <v>109</v>
      </c>
      <c r="AC175" s="58" t="s">
        <v>128</v>
      </c>
      <c r="AD175" s="58">
        <v>908</v>
      </c>
      <c r="AE175" s="58">
        <v>2905</v>
      </c>
      <c r="AF175" s="58">
        <v>2905</v>
      </c>
      <c r="AG175" s="98" t="s">
        <v>829</v>
      </c>
      <c r="AH175" s="56" t="s">
        <v>863</v>
      </c>
      <c r="AI175" s="101"/>
      <c r="XEU175" s="96"/>
      <c r="XEV175" s="96"/>
      <c r="XEW175" s="96"/>
      <c r="XEX175" s="96"/>
      <c r="XEY175" s="96"/>
      <c r="XEZ175" s="96"/>
    </row>
    <row r="176" spans="1:35 16357:16380" s="99" customFormat="1" ht="46.8">
      <c r="A176" s="55" t="s">
        <v>244</v>
      </c>
      <c r="B176" s="56" t="s">
        <v>864</v>
      </c>
      <c r="C176" s="56" t="s">
        <v>865</v>
      </c>
      <c r="D176" s="58" t="s">
        <v>151</v>
      </c>
      <c r="E176" s="58" t="s">
        <v>241</v>
      </c>
      <c r="F176" s="58" t="s">
        <v>130</v>
      </c>
      <c r="G176" s="58" t="s">
        <v>359</v>
      </c>
      <c r="H176" s="58" t="s">
        <v>333</v>
      </c>
      <c r="I176" s="58"/>
      <c r="J176" s="58">
        <v>59.5</v>
      </c>
      <c r="K176" s="58"/>
      <c r="L176" s="58"/>
      <c r="M176" s="58"/>
      <c r="N176" s="58"/>
      <c r="O176" s="58"/>
      <c r="P176" s="58">
        <v>59.5</v>
      </c>
      <c r="Q176" s="58"/>
      <c r="R176" s="58"/>
      <c r="S176" s="58"/>
      <c r="T176" s="58"/>
      <c r="U176" s="58"/>
      <c r="V176" s="58"/>
      <c r="W176" s="58"/>
      <c r="X176" s="58" t="s">
        <v>127</v>
      </c>
      <c r="Y176" s="58" t="s">
        <v>109</v>
      </c>
      <c r="Z176" s="58" t="s">
        <v>128</v>
      </c>
      <c r="AA176" s="58" t="s">
        <v>109</v>
      </c>
      <c r="AB176" s="58" t="s">
        <v>109</v>
      </c>
      <c r="AC176" s="58" t="s">
        <v>128</v>
      </c>
      <c r="AD176" s="58">
        <v>15</v>
      </c>
      <c r="AE176" s="58">
        <v>46</v>
      </c>
      <c r="AF176" s="58">
        <v>46</v>
      </c>
      <c r="AG176" s="98" t="s">
        <v>251</v>
      </c>
      <c r="AH176" s="98" t="s">
        <v>847</v>
      </c>
      <c r="AI176" s="101"/>
      <c r="XEU176" s="96"/>
      <c r="XEV176" s="96"/>
      <c r="XEW176" s="96"/>
      <c r="XEX176" s="96"/>
      <c r="XEY176" s="96"/>
      <c r="XEZ176" s="96"/>
    </row>
    <row r="177" spans="1:222 16375:16380" s="99" customFormat="1" ht="109.95" customHeight="1">
      <c r="A177" s="55" t="s">
        <v>244</v>
      </c>
      <c r="B177" s="58" t="s">
        <v>866</v>
      </c>
      <c r="C177" s="102" t="s">
        <v>867</v>
      </c>
      <c r="D177" s="103" t="s">
        <v>868</v>
      </c>
      <c r="E177" s="103" t="s">
        <v>868</v>
      </c>
      <c r="F177" s="104" t="s">
        <v>1831</v>
      </c>
      <c r="G177" s="56" t="s">
        <v>359</v>
      </c>
      <c r="H177" s="58" t="s">
        <v>869</v>
      </c>
      <c r="I177" s="58"/>
      <c r="J177" s="105">
        <v>200</v>
      </c>
      <c r="K177" s="58"/>
      <c r="L177" s="58"/>
      <c r="M177" s="58"/>
      <c r="N177" s="58"/>
      <c r="O177" s="58"/>
      <c r="P177" s="105">
        <v>200</v>
      </c>
      <c r="Q177" s="58"/>
      <c r="R177" s="58"/>
      <c r="S177" s="58"/>
      <c r="T177" s="58"/>
      <c r="U177" s="58"/>
      <c r="V177" s="58"/>
      <c r="W177" s="58"/>
      <c r="X177" s="58" t="s">
        <v>127</v>
      </c>
      <c r="Y177" s="58" t="s">
        <v>109</v>
      </c>
      <c r="Z177" s="58" t="s">
        <v>128</v>
      </c>
      <c r="AA177" s="58" t="s">
        <v>128</v>
      </c>
      <c r="AB177" s="58" t="s">
        <v>128</v>
      </c>
      <c r="AC177" s="58" t="s">
        <v>128</v>
      </c>
      <c r="AD177" s="58">
        <v>30</v>
      </c>
      <c r="AE177" s="58">
        <v>90</v>
      </c>
      <c r="AF177" s="58">
        <v>90</v>
      </c>
      <c r="AG177" s="56" t="s">
        <v>330</v>
      </c>
      <c r="AH177" s="56" t="s">
        <v>589</v>
      </c>
      <c r="AI177" s="58"/>
      <c r="AJ177" s="45"/>
      <c r="AK177" s="45"/>
      <c r="AL177" s="45"/>
      <c r="AM177" s="45"/>
      <c r="AN177" s="45"/>
      <c r="AO177" s="45"/>
      <c r="AP177" s="45"/>
      <c r="AQ177" s="45"/>
      <c r="AR177" s="45"/>
      <c r="AS177" s="45"/>
      <c r="AT177" s="45"/>
      <c r="AU177" s="45"/>
      <c r="AV177" s="45"/>
      <c r="AW177" s="45"/>
      <c r="AX177" s="45"/>
      <c r="AY177" s="45"/>
      <c r="AZ177" s="45"/>
      <c r="BA177" s="45"/>
      <c r="BB177" s="45"/>
      <c r="BC177" s="45"/>
      <c r="BD177" s="45"/>
      <c r="BE177" s="45"/>
      <c r="BF177" s="45"/>
      <c r="BG177" s="45"/>
      <c r="BH177" s="45"/>
      <c r="BI177" s="45"/>
      <c r="BJ177" s="45"/>
      <c r="BK177" s="45"/>
      <c r="BL177" s="45"/>
      <c r="BM177" s="45"/>
      <c r="BN177" s="45"/>
      <c r="BO177" s="45"/>
      <c r="BP177" s="45"/>
      <c r="BQ177" s="45"/>
      <c r="BR177" s="45"/>
      <c r="BS177" s="45"/>
      <c r="BT177" s="45"/>
      <c r="BU177" s="45"/>
      <c r="BV177" s="45"/>
      <c r="BW177" s="45"/>
      <c r="BX177" s="45"/>
      <c r="BY177" s="45"/>
      <c r="BZ177" s="45"/>
      <c r="CA177" s="45"/>
      <c r="CB177" s="45"/>
      <c r="CC177" s="45"/>
      <c r="CD177" s="45"/>
      <c r="CE177" s="45"/>
      <c r="CF177" s="45"/>
      <c r="CG177" s="45"/>
      <c r="CH177" s="45"/>
      <c r="CI177" s="45"/>
      <c r="CJ177" s="45"/>
      <c r="CK177" s="45"/>
      <c r="CL177" s="45"/>
      <c r="CM177" s="45"/>
      <c r="CN177" s="45"/>
      <c r="CO177" s="45"/>
      <c r="CP177" s="45"/>
      <c r="CQ177" s="45"/>
      <c r="CR177" s="45"/>
      <c r="CS177" s="45"/>
      <c r="CT177" s="45"/>
      <c r="CU177" s="45"/>
      <c r="CV177" s="45"/>
      <c r="CW177" s="45"/>
      <c r="CX177" s="45"/>
      <c r="CY177" s="45"/>
      <c r="CZ177" s="45"/>
      <c r="DA177" s="45"/>
      <c r="DB177" s="45"/>
      <c r="DC177" s="45"/>
      <c r="DD177" s="45"/>
      <c r="DE177" s="45"/>
      <c r="DF177" s="45"/>
      <c r="DG177" s="45"/>
      <c r="DH177" s="45"/>
      <c r="DI177" s="45"/>
      <c r="DJ177" s="45"/>
      <c r="DK177" s="45"/>
      <c r="DL177" s="45"/>
      <c r="DM177" s="45"/>
      <c r="DN177" s="45"/>
      <c r="DO177" s="45"/>
      <c r="DP177" s="45"/>
      <c r="DQ177" s="45"/>
      <c r="DR177" s="45"/>
      <c r="DS177" s="45"/>
      <c r="DT177" s="45"/>
      <c r="DU177" s="45"/>
      <c r="DV177" s="45"/>
      <c r="DW177" s="45"/>
      <c r="DX177" s="45"/>
      <c r="DY177" s="45"/>
      <c r="DZ177" s="45"/>
      <c r="EA177" s="45"/>
      <c r="EB177" s="45"/>
      <c r="EC177" s="45"/>
      <c r="ED177" s="45"/>
      <c r="EE177" s="45"/>
      <c r="EF177" s="45"/>
      <c r="EG177" s="45"/>
      <c r="EH177" s="45"/>
      <c r="EI177" s="45"/>
      <c r="EJ177" s="45"/>
      <c r="EK177" s="45"/>
      <c r="EL177" s="45"/>
      <c r="EM177" s="45"/>
      <c r="EN177" s="45"/>
      <c r="EO177" s="45"/>
      <c r="EP177" s="45"/>
      <c r="EQ177" s="45"/>
      <c r="ER177" s="45"/>
      <c r="ES177" s="45"/>
      <c r="ET177" s="45"/>
      <c r="EU177" s="45"/>
      <c r="EV177" s="45"/>
      <c r="EW177" s="45"/>
      <c r="EX177" s="45"/>
      <c r="EY177" s="45"/>
      <c r="EZ177" s="45"/>
      <c r="FA177" s="45"/>
      <c r="FB177" s="45"/>
      <c r="FC177" s="45"/>
      <c r="FD177" s="45"/>
      <c r="FE177" s="45"/>
      <c r="FF177" s="45"/>
      <c r="FG177" s="45"/>
      <c r="FH177" s="45"/>
      <c r="FI177" s="45"/>
      <c r="FJ177" s="45"/>
      <c r="FK177" s="45"/>
      <c r="FL177" s="45"/>
      <c r="FM177" s="45"/>
      <c r="FN177" s="45"/>
      <c r="FO177" s="45"/>
      <c r="FP177" s="45"/>
      <c r="FQ177" s="45"/>
      <c r="FR177" s="45"/>
      <c r="FS177" s="45"/>
      <c r="FT177" s="45"/>
      <c r="FU177" s="45"/>
      <c r="FV177" s="45"/>
      <c r="FW177" s="45"/>
      <c r="FX177" s="45"/>
      <c r="FY177" s="45"/>
      <c r="FZ177" s="45"/>
      <c r="GA177" s="45"/>
      <c r="GB177" s="45"/>
      <c r="GC177" s="45"/>
      <c r="GD177" s="45"/>
      <c r="GE177" s="45"/>
      <c r="GF177" s="45"/>
      <c r="GG177" s="45"/>
      <c r="GH177" s="45"/>
      <c r="GI177" s="45"/>
      <c r="GJ177" s="45"/>
      <c r="GK177" s="45"/>
      <c r="GL177" s="45"/>
      <c r="GM177" s="45"/>
      <c r="GN177" s="45"/>
      <c r="GO177" s="45"/>
      <c r="GP177" s="45"/>
      <c r="GQ177" s="45"/>
      <c r="GR177" s="45"/>
      <c r="GS177" s="45"/>
      <c r="GT177" s="45"/>
      <c r="GU177" s="45"/>
      <c r="GV177" s="45"/>
      <c r="GW177" s="45"/>
      <c r="GX177" s="45"/>
      <c r="GY177" s="45"/>
      <c r="GZ177" s="45"/>
      <c r="HA177" s="45"/>
      <c r="HB177" s="45"/>
      <c r="HC177" s="45"/>
      <c r="HD177" s="45"/>
      <c r="HE177" s="45"/>
      <c r="HF177" s="45"/>
      <c r="HG177" s="45"/>
      <c r="HH177" s="45"/>
      <c r="HI177" s="45"/>
      <c r="HJ177" s="45"/>
      <c r="HK177" s="45"/>
      <c r="HL177" s="45"/>
      <c r="HM177" s="45"/>
      <c r="HN177" s="45"/>
      <c r="XEU177" s="45"/>
      <c r="XEV177" s="45"/>
      <c r="XEW177" s="45"/>
      <c r="XEX177" s="45"/>
      <c r="XEY177" s="45"/>
      <c r="XEZ177" s="45"/>
    </row>
    <row r="178" spans="1:222 16375:16380" s="99" customFormat="1" ht="72">
      <c r="A178" s="55" t="s">
        <v>244</v>
      </c>
      <c r="B178" s="69" t="s">
        <v>870</v>
      </c>
      <c r="C178" s="106" t="s">
        <v>871</v>
      </c>
      <c r="D178" s="106" t="s">
        <v>872</v>
      </c>
      <c r="E178" s="106" t="s">
        <v>873</v>
      </c>
      <c r="F178" s="104" t="s">
        <v>1831</v>
      </c>
      <c r="G178" s="56" t="s">
        <v>359</v>
      </c>
      <c r="H178" s="58" t="s">
        <v>674</v>
      </c>
      <c r="I178" s="58"/>
      <c r="J178" s="106">
        <v>200</v>
      </c>
      <c r="K178" s="58"/>
      <c r="L178" s="58"/>
      <c r="M178" s="58"/>
      <c r="N178" s="58"/>
      <c r="O178" s="58"/>
      <c r="P178" s="106">
        <v>200</v>
      </c>
      <c r="Q178" s="58"/>
      <c r="R178" s="58"/>
      <c r="S178" s="58"/>
      <c r="T178" s="58"/>
      <c r="U178" s="58"/>
      <c r="V178" s="58"/>
      <c r="W178" s="58"/>
      <c r="X178" s="58" t="s">
        <v>127</v>
      </c>
      <c r="Y178" s="58" t="s">
        <v>109</v>
      </c>
      <c r="Z178" s="58" t="s">
        <v>109</v>
      </c>
      <c r="AA178" s="58" t="s">
        <v>109</v>
      </c>
      <c r="AB178" s="58" t="s">
        <v>109</v>
      </c>
      <c r="AC178" s="58" t="s">
        <v>128</v>
      </c>
      <c r="AD178" s="58">
        <v>908</v>
      </c>
      <c r="AE178" s="58">
        <v>2734</v>
      </c>
      <c r="AF178" s="58">
        <v>2734</v>
      </c>
      <c r="AG178" s="56" t="s">
        <v>330</v>
      </c>
      <c r="AH178" s="56" t="s">
        <v>589</v>
      </c>
      <c r="AI178" s="58"/>
      <c r="AJ178" s="45"/>
      <c r="AK178" s="45"/>
      <c r="AL178" s="45"/>
      <c r="AM178" s="45"/>
      <c r="AN178" s="45"/>
      <c r="AO178" s="45"/>
      <c r="AP178" s="45"/>
      <c r="AQ178" s="45"/>
      <c r="AR178" s="45"/>
      <c r="AS178" s="45"/>
      <c r="AT178" s="45"/>
      <c r="AU178" s="45"/>
      <c r="AV178" s="45"/>
      <c r="AW178" s="45"/>
      <c r="AX178" s="45"/>
      <c r="AY178" s="45"/>
      <c r="AZ178" s="45"/>
      <c r="BA178" s="45"/>
      <c r="BB178" s="45"/>
      <c r="BC178" s="45"/>
      <c r="BD178" s="45"/>
      <c r="BE178" s="45"/>
      <c r="BF178" s="45"/>
      <c r="BG178" s="45"/>
      <c r="BH178" s="45"/>
      <c r="BI178" s="45"/>
      <c r="BJ178" s="45"/>
      <c r="BK178" s="45"/>
      <c r="BL178" s="45"/>
      <c r="BM178" s="45"/>
      <c r="BN178" s="45"/>
      <c r="BO178" s="45"/>
      <c r="BP178" s="45"/>
      <c r="BQ178" s="45"/>
      <c r="BR178" s="45"/>
      <c r="BS178" s="45"/>
      <c r="BT178" s="45"/>
      <c r="BU178" s="45"/>
      <c r="BV178" s="45"/>
      <c r="BW178" s="45"/>
      <c r="BX178" s="45"/>
      <c r="BY178" s="45"/>
      <c r="BZ178" s="45"/>
      <c r="CA178" s="45"/>
      <c r="CB178" s="45"/>
      <c r="CC178" s="45"/>
      <c r="CD178" s="45"/>
      <c r="CE178" s="45"/>
      <c r="CF178" s="45"/>
      <c r="CG178" s="45"/>
      <c r="CH178" s="45"/>
      <c r="CI178" s="45"/>
      <c r="CJ178" s="45"/>
      <c r="CK178" s="45"/>
      <c r="CL178" s="45"/>
      <c r="CM178" s="45"/>
      <c r="CN178" s="45"/>
      <c r="CO178" s="45"/>
      <c r="CP178" s="45"/>
      <c r="CQ178" s="45"/>
      <c r="CR178" s="45"/>
      <c r="CS178" s="45"/>
      <c r="CT178" s="45"/>
      <c r="CU178" s="45"/>
      <c r="CV178" s="45"/>
      <c r="CW178" s="45"/>
      <c r="CX178" s="45"/>
      <c r="CY178" s="45"/>
      <c r="CZ178" s="45"/>
      <c r="DA178" s="45"/>
      <c r="DB178" s="45"/>
      <c r="DC178" s="45"/>
      <c r="DD178" s="45"/>
      <c r="DE178" s="45"/>
      <c r="DF178" s="45"/>
      <c r="DG178" s="45"/>
      <c r="DH178" s="45"/>
      <c r="DI178" s="45"/>
      <c r="DJ178" s="45"/>
      <c r="DK178" s="45"/>
      <c r="DL178" s="45"/>
      <c r="DM178" s="45"/>
      <c r="DN178" s="45"/>
      <c r="DO178" s="45"/>
      <c r="DP178" s="45"/>
      <c r="DQ178" s="45"/>
      <c r="DR178" s="45"/>
      <c r="DS178" s="45"/>
      <c r="DT178" s="45"/>
      <c r="DU178" s="45"/>
      <c r="DV178" s="45"/>
      <c r="DW178" s="45"/>
      <c r="DX178" s="45"/>
      <c r="DY178" s="45"/>
      <c r="DZ178" s="45"/>
      <c r="EA178" s="45"/>
      <c r="EB178" s="45"/>
      <c r="EC178" s="45"/>
      <c r="ED178" s="45"/>
      <c r="EE178" s="45"/>
      <c r="EF178" s="45"/>
      <c r="EG178" s="45"/>
      <c r="EH178" s="45"/>
      <c r="EI178" s="45"/>
      <c r="EJ178" s="45"/>
      <c r="EK178" s="45"/>
      <c r="EL178" s="45"/>
      <c r="EM178" s="45"/>
      <c r="EN178" s="45"/>
      <c r="EO178" s="45"/>
      <c r="EP178" s="45"/>
      <c r="EQ178" s="45"/>
      <c r="ER178" s="45"/>
      <c r="ES178" s="45"/>
      <c r="ET178" s="45"/>
      <c r="EU178" s="45"/>
      <c r="EV178" s="45"/>
      <c r="EW178" s="45"/>
      <c r="EX178" s="45"/>
      <c r="EY178" s="45"/>
      <c r="EZ178" s="45"/>
      <c r="FA178" s="45"/>
      <c r="FB178" s="45"/>
      <c r="FC178" s="45"/>
      <c r="FD178" s="45"/>
      <c r="FE178" s="45"/>
      <c r="FF178" s="45"/>
      <c r="FG178" s="45"/>
      <c r="FH178" s="45"/>
      <c r="FI178" s="45"/>
      <c r="FJ178" s="45"/>
      <c r="FK178" s="45"/>
      <c r="FL178" s="45"/>
      <c r="FM178" s="45"/>
      <c r="FN178" s="45"/>
      <c r="FO178" s="45"/>
      <c r="FP178" s="45"/>
      <c r="FQ178" s="45"/>
      <c r="FR178" s="45"/>
      <c r="FS178" s="45"/>
      <c r="FT178" s="45"/>
      <c r="FU178" s="45"/>
      <c r="FV178" s="45"/>
      <c r="FW178" s="45"/>
      <c r="FX178" s="45"/>
      <c r="FY178" s="45"/>
      <c r="FZ178" s="45"/>
      <c r="GA178" s="45"/>
      <c r="GB178" s="45"/>
      <c r="GC178" s="45"/>
      <c r="GD178" s="45"/>
      <c r="GE178" s="45"/>
      <c r="GF178" s="45"/>
      <c r="GG178" s="45"/>
      <c r="GH178" s="45"/>
      <c r="GI178" s="45"/>
      <c r="GJ178" s="45"/>
      <c r="GK178" s="45"/>
      <c r="GL178" s="45"/>
      <c r="GM178" s="45"/>
      <c r="GN178" s="45"/>
      <c r="GO178" s="45"/>
      <c r="GP178" s="45"/>
      <c r="GQ178" s="45"/>
      <c r="GR178" s="45"/>
      <c r="GS178" s="45"/>
      <c r="GT178" s="45"/>
      <c r="GU178" s="45"/>
      <c r="GV178" s="45"/>
      <c r="GW178" s="45"/>
      <c r="GX178" s="45"/>
      <c r="GY178" s="45"/>
      <c r="GZ178" s="45"/>
      <c r="HA178" s="45"/>
      <c r="HB178" s="45"/>
      <c r="HC178" s="45"/>
      <c r="HD178" s="45"/>
      <c r="HE178" s="45"/>
      <c r="HF178" s="45"/>
      <c r="HG178" s="45"/>
      <c r="HH178" s="45"/>
      <c r="HI178" s="45"/>
      <c r="HJ178" s="45"/>
      <c r="HK178" s="45"/>
      <c r="HL178" s="45"/>
      <c r="HM178" s="45"/>
      <c r="HN178" s="45"/>
      <c r="XEU178" s="45"/>
      <c r="XEV178" s="45"/>
      <c r="XEW178" s="45"/>
      <c r="XEX178" s="45"/>
      <c r="XEY178" s="45"/>
      <c r="XEZ178" s="45"/>
    </row>
    <row r="179" spans="1:222 16375:16380" s="99" customFormat="1" ht="43.95" customHeight="1">
      <c r="A179" s="55" t="s">
        <v>244</v>
      </c>
      <c r="B179" s="58" t="s">
        <v>874</v>
      </c>
      <c r="C179" s="103" t="s">
        <v>875</v>
      </c>
      <c r="D179" s="103" t="s">
        <v>177</v>
      </c>
      <c r="E179" s="103" t="s">
        <v>707</v>
      </c>
      <c r="F179" s="104" t="s">
        <v>1831</v>
      </c>
      <c r="G179" s="56" t="s">
        <v>359</v>
      </c>
      <c r="H179" s="58" t="s">
        <v>708</v>
      </c>
      <c r="I179" s="58"/>
      <c r="J179" s="105">
        <v>10</v>
      </c>
      <c r="K179" s="58"/>
      <c r="L179" s="58"/>
      <c r="M179" s="58"/>
      <c r="N179" s="58"/>
      <c r="O179" s="58"/>
      <c r="P179" s="105">
        <v>10</v>
      </c>
      <c r="Q179" s="58"/>
      <c r="R179" s="58"/>
      <c r="S179" s="58"/>
      <c r="T179" s="58"/>
      <c r="U179" s="58"/>
      <c r="V179" s="58"/>
      <c r="W179" s="58"/>
      <c r="X179" s="58" t="s">
        <v>127</v>
      </c>
      <c r="Y179" s="58" t="s">
        <v>109</v>
      </c>
      <c r="Z179" s="58" t="s">
        <v>109</v>
      </c>
      <c r="AA179" s="58" t="s">
        <v>109</v>
      </c>
      <c r="AB179" s="58" t="s">
        <v>109</v>
      </c>
      <c r="AC179" s="58" t="s">
        <v>128</v>
      </c>
      <c r="AD179" s="58">
        <v>10</v>
      </c>
      <c r="AE179" s="58">
        <v>30</v>
      </c>
      <c r="AF179" s="58">
        <v>30</v>
      </c>
      <c r="AG179" s="56" t="s">
        <v>330</v>
      </c>
      <c r="AH179" s="56" t="s">
        <v>589</v>
      </c>
      <c r="AI179" s="58"/>
      <c r="AJ179" s="45"/>
      <c r="AK179" s="45"/>
      <c r="AL179" s="45"/>
      <c r="AM179" s="45"/>
      <c r="AN179" s="45"/>
      <c r="AO179" s="45"/>
      <c r="AP179" s="45"/>
      <c r="AQ179" s="45"/>
      <c r="AR179" s="45"/>
      <c r="AS179" s="45"/>
      <c r="AT179" s="45"/>
      <c r="AU179" s="45"/>
      <c r="AV179" s="45"/>
      <c r="AW179" s="45"/>
      <c r="AX179" s="45"/>
      <c r="AY179" s="45"/>
      <c r="AZ179" s="45"/>
      <c r="BA179" s="45"/>
      <c r="BB179" s="45"/>
      <c r="BC179" s="45"/>
      <c r="BD179" s="45"/>
      <c r="BE179" s="45"/>
      <c r="BF179" s="45"/>
      <c r="BG179" s="45"/>
      <c r="BH179" s="45"/>
      <c r="BI179" s="45"/>
      <c r="BJ179" s="45"/>
      <c r="BK179" s="45"/>
      <c r="BL179" s="45"/>
      <c r="BM179" s="45"/>
      <c r="BN179" s="45"/>
      <c r="BO179" s="45"/>
      <c r="BP179" s="45"/>
      <c r="BQ179" s="45"/>
      <c r="BR179" s="45"/>
      <c r="BS179" s="45"/>
      <c r="BT179" s="45"/>
      <c r="BU179" s="45"/>
      <c r="BV179" s="45"/>
      <c r="BW179" s="45"/>
      <c r="BX179" s="45"/>
      <c r="BY179" s="45"/>
      <c r="BZ179" s="45"/>
      <c r="CA179" s="45"/>
      <c r="CB179" s="45"/>
      <c r="CC179" s="45"/>
      <c r="CD179" s="45"/>
      <c r="CE179" s="45"/>
      <c r="CF179" s="45"/>
      <c r="CG179" s="45"/>
      <c r="CH179" s="45"/>
      <c r="CI179" s="45"/>
      <c r="CJ179" s="45"/>
      <c r="CK179" s="45"/>
      <c r="CL179" s="45"/>
      <c r="CM179" s="45"/>
      <c r="CN179" s="45"/>
      <c r="CO179" s="45"/>
      <c r="CP179" s="45"/>
      <c r="CQ179" s="45"/>
      <c r="CR179" s="45"/>
      <c r="CS179" s="45"/>
      <c r="CT179" s="45"/>
      <c r="CU179" s="45"/>
      <c r="CV179" s="45"/>
      <c r="CW179" s="45"/>
      <c r="CX179" s="45"/>
      <c r="CY179" s="45"/>
      <c r="CZ179" s="45"/>
      <c r="DA179" s="45"/>
      <c r="DB179" s="45"/>
      <c r="DC179" s="45"/>
      <c r="DD179" s="45"/>
      <c r="DE179" s="45"/>
      <c r="DF179" s="45"/>
      <c r="DG179" s="45"/>
      <c r="DH179" s="45"/>
      <c r="DI179" s="45"/>
      <c r="DJ179" s="45"/>
      <c r="DK179" s="45"/>
      <c r="DL179" s="45"/>
      <c r="DM179" s="45"/>
      <c r="DN179" s="45"/>
      <c r="DO179" s="45"/>
      <c r="DP179" s="45"/>
      <c r="DQ179" s="45"/>
      <c r="DR179" s="45"/>
      <c r="DS179" s="45"/>
      <c r="DT179" s="45"/>
      <c r="DU179" s="45"/>
      <c r="DV179" s="45"/>
      <c r="DW179" s="45"/>
      <c r="DX179" s="45"/>
      <c r="DY179" s="45"/>
      <c r="DZ179" s="45"/>
      <c r="EA179" s="45"/>
      <c r="EB179" s="45"/>
      <c r="EC179" s="45"/>
      <c r="ED179" s="45"/>
      <c r="EE179" s="45"/>
      <c r="EF179" s="45"/>
      <c r="EG179" s="45"/>
      <c r="EH179" s="45"/>
      <c r="EI179" s="45"/>
      <c r="EJ179" s="45"/>
      <c r="EK179" s="45"/>
      <c r="EL179" s="45"/>
      <c r="EM179" s="45"/>
      <c r="EN179" s="45"/>
      <c r="EO179" s="45"/>
      <c r="EP179" s="45"/>
      <c r="EQ179" s="45"/>
      <c r="ER179" s="45"/>
      <c r="ES179" s="45"/>
      <c r="ET179" s="45"/>
      <c r="EU179" s="45"/>
      <c r="EV179" s="45"/>
      <c r="EW179" s="45"/>
      <c r="EX179" s="45"/>
      <c r="EY179" s="45"/>
      <c r="EZ179" s="45"/>
      <c r="FA179" s="45"/>
      <c r="FB179" s="45"/>
      <c r="FC179" s="45"/>
      <c r="FD179" s="45"/>
      <c r="FE179" s="45"/>
      <c r="FF179" s="45"/>
      <c r="FG179" s="45"/>
      <c r="FH179" s="45"/>
      <c r="FI179" s="45"/>
      <c r="FJ179" s="45"/>
      <c r="FK179" s="45"/>
      <c r="FL179" s="45"/>
      <c r="FM179" s="45"/>
      <c r="FN179" s="45"/>
      <c r="FO179" s="45"/>
      <c r="FP179" s="45"/>
      <c r="FQ179" s="45"/>
      <c r="FR179" s="45"/>
      <c r="FS179" s="45"/>
      <c r="FT179" s="45"/>
      <c r="FU179" s="45"/>
      <c r="FV179" s="45"/>
      <c r="FW179" s="45"/>
      <c r="FX179" s="45"/>
      <c r="FY179" s="45"/>
      <c r="FZ179" s="45"/>
      <c r="GA179" s="45"/>
      <c r="GB179" s="45"/>
      <c r="GC179" s="45"/>
      <c r="GD179" s="45"/>
      <c r="GE179" s="45"/>
      <c r="GF179" s="45"/>
      <c r="GG179" s="45"/>
      <c r="GH179" s="45"/>
      <c r="GI179" s="45"/>
      <c r="GJ179" s="45"/>
      <c r="GK179" s="45"/>
      <c r="GL179" s="45"/>
      <c r="GM179" s="45"/>
      <c r="GN179" s="45"/>
      <c r="GO179" s="45"/>
      <c r="GP179" s="45"/>
      <c r="GQ179" s="45"/>
      <c r="GR179" s="45"/>
      <c r="GS179" s="45"/>
      <c r="GT179" s="45"/>
      <c r="GU179" s="45"/>
      <c r="GV179" s="45"/>
      <c r="GW179" s="45"/>
      <c r="GX179" s="45"/>
      <c r="GY179" s="45"/>
      <c r="GZ179" s="45"/>
      <c r="HA179" s="45"/>
      <c r="HB179" s="45"/>
      <c r="HC179" s="45"/>
      <c r="HD179" s="45"/>
      <c r="HE179" s="45"/>
      <c r="HF179" s="45"/>
      <c r="HG179" s="45"/>
      <c r="HH179" s="45"/>
      <c r="HI179" s="45"/>
      <c r="HJ179" s="45"/>
      <c r="HK179" s="45"/>
      <c r="HL179" s="45"/>
      <c r="HM179" s="45"/>
      <c r="HN179" s="45"/>
      <c r="XEU179" s="45"/>
      <c r="XEV179" s="45"/>
      <c r="XEW179" s="45"/>
      <c r="XEX179" s="45"/>
      <c r="XEY179" s="45"/>
      <c r="XEZ179" s="45"/>
    </row>
    <row r="180" spans="1:222 16375:16380" s="99" customFormat="1" ht="43.95" customHeight="1">
      <c r="A180" s="55" t="s">
        <v>244</v>
      </c>
      <c r="B180" s="58" t="s">
        <v>876</v>
      </c>
      <c r="C180" s="103" t="s">
        <v>877</v>
      </c>
      <c r="D180" s="103" t="s">
        <v>144</v>
      </c>
      <c r="E180" s="103" t="s">
        <v>878</v>
      </c>
      <c r="F180" s="104" t="s">
        <v>1831</v>
      </c>
      <c r="G180" s="56" t="s">
        <v>359</v>
      </c>
      <c r="H180" s="58" t="s">
        <v>879</v>
      </c>
      <c r="I180" s="58"/>
      <c r="J180" s="105">
        <v>15</v>
      </c>
      <c r="K180" s="58"/>
      <c r="L180" s="58"/>
      <c r="M180" s="58"/>
      <c r="N180" s="58"/>
      <c r="O180" s="58"/>
      <c r="P180" s="105">
        <v>15</v>
      </c>
      <c r="Q180" s="58"/>
      <c r="R180" s="58"/>
      <c r="S180" s="58"/>
      <c r="T180" s="58"/>
      <c r="U180" s="58"/>
      <c r="V180" s="58"/>
      <c r="W180" s="58"/>
      <c r="X180" s="58" t="s">
        <v>127</v>
      </c>
      <c r="Y180" s="58" t="s">
        <v>109</v>
      </c>
      <c r="Z180" s="58" t="s">
        <v>109</v>
      </c>
      <c r="AA180" s="58" t="s">
        <v>109</v>
      </c>
      <c r="AB180" s="58" t="s">
        <v>109</v>
      </c>
      <c r="AC180" s="58" t="s">
        <v>128</v>
      </c>
      <c r="AD180" s="58">
        <v>15</v>
      </c>
      <c r="AE180" s="58">
        <v>45</v>
      </c>
      <c r="AF180" s="58">
        <v>45</v>
      </c>
      <c r="AG180" s="56" t="s">
        <v>330</v>
      </c>
      <c r="AH180" s="56" t="s">
        <v>589</v>
      </c>
      <c r="AI180" s="58"/>
      <c r="AJ180" s="45"/>
      <c r="AK180" s="45"/>
      <c r="AL180" s="45"/>
      <c r="AM180" s="45"/>
      <c r="AN180" s="45"/>
      <c r="AO180" s="45"/>
      <c r="AP180" s="45"/>
      <c r="AQ180" s="45"/>
      <c r="AR180" s="45"/>
      <c r="AS180" s="45"/>
      <c r="AT180" s="45"/>
      <c r="AU180" s="45"/>
      <c r="AV180" s="45"/>
      <c r="AW180" s="45"/>
      <c r="AX180" s="45"/>
      <c r="AY180" s="45"/>
      <c r="AZ180" s="45"/>
      <c r="BA180" s="45"/>
      <c r="BB180" s="45"/>
      <c r="BC180" s="45"/>
      <c r="BD180" s="45"/>
      <c r="BE180" s="45"/>
      <c r="BF180" s="45"/>
      <c r="BG180" s="45"/>
      <c r="BH180" s="45"/>
      <c r="BI180" s="45"/>
      <c r="BJ180" s="45"/>
      <c r="BK180" s="45"/>
      <c r="BL180" s="45"/>
      <c r="BM180" s="45"/>
      <c r="BN180" s="45"/>
      <c r="BO180" s="45"/>
      <c r="BP180" s="45"/>
      <c r="BQ180" s="45"/>
      <c r="BR180" s="45"/>
      <c r="BS180" s="45"/>
      <c r="BT180" s="45"/>
      <c r="BU180" s="45"/>
      <c r="BV180" s="45"/>
      <c r="BW180" s="45"/>
      <c r="BX180" s="45"/>
      <c r="BY180" s="45"/>
      <c r="BZ180" s="45"/>
      <c r="CA180" s="45"/>
      <c r="CB180" s="45"/>
      <c r="CC180" s="45"/>
      <c r="CD180" s="45"/>
      <c r="CE180" s="45"/>
      <c r="CF180" s="45"/>
      <c r="CG180" s="45"/>
      <c r="CH180" s="45"/>
      <c r="CI180" s="45"/>
      <c r="CJ180" s="45"/>
      <c r="CK180" s="45"/>
      <c r="CL180" s="45"/>
      <c r="CM180" s="45"/>
      <c r="CN180" s="45"/>
      <c r="CO180" s="45"/>
      <c r="CP180" s="45"/>
      <c r="CQ180" s="45"/>
      <c r="CR180" s="45"/>
      <c r="CS180" s="45"/>
      <c r="CT180" s="45"/>
      <c r="CU180" s="45"/>
      <c r="CV180" s="45"/>
      <c r="CW180" s="45"/>
      <c r="CX180" s="45"/>
      <c r="CY180" s="45"/>
      <c r="CZ180" s="45"/>
      <c r="DA180" s="45"/>
      <c r="DB180" s="45"/>
      <c r="DC180" s="45"/>
      <c r="DD180" s="45"/>
      <c r="DE180" s="45"/>
      <c r="DF180" s="45"/>
      <c r="DG180" s="45"/>
      <c r="DH180" s="45"/>
      <c r="DI180" s="45"/>
      <c r="DJ180" s="45"/>
      <c r="DK180" s="45"/>
      <c r="DL180" s="45"/>
      <c r="DM180" s="45"/>
      <c r="DN180" s="45"/>
      <c r="DO180" s="45"/>
      <c r="DP180" s="45"/>
      <c r="DQ180" s="45"/>
      <c r="DR180" s="45"/>
      <c r="DS180" s="45"/>
      <c r="DT180" s="45"/>
      <c r="DU180" s="45"/>
      <c r="DV180" s="45"/>
      <c r="DW180" s="45"/>
      <c r="DX180" s="45"/>
      <c r="DY180" s="45"/>
      <c r="DZ180" s="45"/>
      <c r="EA180" s="45"/>
      <c r="EB180" s="45"/>
      <c r="EC180" s="45"/>
      <c r="ED180" s="45"/>
      <c r="EE180" s="45"/>
      <c r="EF180" s="45"/>
      <c r="EG180" s="45"/>
      <c r="EH180" s="45"/>
      <c r="EI180" s="45"/>
      <c r="EJ180" s="45"/>
      <c r="EK180" s="45"/>
      <c r="EL180" s="45"/>
      <c r="EM180" s="45"/>
      <c r="EN180" s="45"/>
      <c r="EO180" s="45"/>
      <c r="EP180" s="45"/>
      <c r="EQ180" s="45"/>
      <c r="ER180" s="45"/>
      <c r="ES180" s="45"/>
      <c r="ET180" s="45"/>
      <c r="EU180" s="45"/>
      <c r="EV180" s="45"/>
      <c r="EW180" s="45"/>
      <c r="EX180" s="45"/>
      <c r="EY180" s="45"/>
      <c r="EZ180" s="45"/>
      <c r="FA180" s="45"/>
      <c r="FB180" s="45"/>
      <c r="FC180" s="45"/>
      <c r="FD180" s="45"/>
      <c r="FE180" s="45"/>
      <c r="FF180" s="45"/>
      <c r="FG180" s="45"/>
      <c r="FH180" s="45"/>
      <c r="FI180" s="45"/>
      <c r="FJ180" s="45"/>
      <c r="FK180" s="45"/>
      <c r="FL180" s="45"/>
      <c r="FM180" s="45"/>
      <c r="FN180" s="45"/>
      <c r="FO180" s="45"/>
      <c r="FP180" s="45"/>
      <c r="FQ180" s="45"/>
      <c r="FR180" s="45"/>
      <c r="FS180" s="45"/>
      <c r="FT180" s="45"/>
      <c r="FU180" s="45"/>
      <c r="FV180" s="45"/>
      <c r="FW180" s="45"/>
      <c r="FX180" s="45"/>
      <c r="FY180" s="45"/>
      <c r="FZ180" s="45"/>
      <c r="GA180" s="45"/>
      <c r="GB180" s="45"/>
      <c r="GC180" s="45"/>
      <c r="GD180" s="45"/>
      <c r="GE180" s="45"/>
      <c r="GF180" s="45"/>
      <c r="GG180" s="45"/>
      <c r="GH180" s="45"/>
      <c r="GI180" s="45"/>
      <c r="GJ180" s="45"/>
      <c r="GK180" s="45"/>
      <c r="GL180" s="45"/>
      <c r="GM180" s="45"/>
      <c r="GN180" s="45"/>
      <c r="GO180" s="45"/>
      <c r="GP180" s="45"/>
      <c r="GQ180" s="45"/>
      <c r="GR180" s="45"/>
      <c r="GS180" s="45"/>
      <c r="GT180" s="45"/>
      <c r="GU180" s="45"/>
      <c r="GV180" s="45"/>
      <c r="GW180" s="45"/>
      <c r="GX180" s="45"/>
      <c r="GY180" s="45"/>
      <c r="GZ180" s="45"/>
      <c r="HA180" s="45"/>
      <c r="HB180" s="45"/>
      <c r="HC180" s="45"/>
      <c r="HD180" s="45"/>
      <c r="HE180" s="45"/>
      <c r="HF180" s="45"/>
      <c r="HG180" s="45"/>
      <c r="HH180" s="45"/>
      <c r="HI180" s="45"/>
      <c r="HJ180" s="45"/>
      <c r="HK180" s="45"/>
      <c r="HL180" s="45"/>
      <c r="HM180" s="45"/>
      <c r="HN180" s="45"/>
      <c r="XEU180" s="45"/>
      <c r="XEV180" s="45"/>
      <c r="XEW180" s="45"/>
      <c r="XEX180" s="45"/>
      <c r="XEY180" s="45"/>
      <c r="XEZ180" s="45"/>
    </row>
    <row r="181" spans="1:222 16375:16380" s="44" customFormat="1" ht="73.05" customHeight="1">
      <c r="A181" s="107"/>
      <c r="B181" s="56" t="s">
        <v>880</v>
      </c>
      <c r="C181" s="56" t="s">
        <v>881</v>
      </c>
      <c r="D181" s="58" t="s">
        <v>203</v>
      </c>
      <c r="E181" s="58" t="s">
        <v>379</v>
      </c>
      <c r="F181" s="62" t="s">
        <v>130</v>
      </c>
      <c r="G181" s="58" t="s">
        <v>599</v>
      </c>
      <c r="H181" s="58" t="s">
        <v>600</v>
      </c>
      <c r="I181" s="67"/>
      <c r="J181" s="66">
        <v>37.437589000000003</v>
      </c>
      <c r="K181" s="66">
        <v>37.437589000000003</v>
      </c>
      <c r="L181" s="66">
        <v>37.437589000000003</v>
      </c>
      <c r="M181" s="58"/>
      <c r="N181" s="58"/>
      <c r="O181" s="58"/>
      <c r="P181" s="58"/>
      <c r="Q181" s="58"/>
      <c r="R181" s="58"/>
      <c r="S181" s="58"/>
      <c r="T181" s="58"/>
      <c r="U181" s="58"/>
      <c r="V181" s="58"/>
      <c r="W181" s="58"/>
      <c r="X181" s="58" t="s">
        <v>127</v>
      </c>
      <c r="Y181" s="58" t="s">
        <v>109</v>
      </c>
      <c r="Z181" s="58" t="s">
        <v>128</v>
      </c>
      <c r="AA181" s="58" t="s">
        <v>128</v>
      </c>
      <c r="AB181" s="58" t="s">
        <v>128</v>
      </c>
      <c r="AC181" s="58" t="s">
        <v>109</v>
      </c>
      <c r="AD181" s="58">
        <v>262</v>
      </c>
      <c r="AE181" s="58">
        <v>834</v>
      </c>
      <c r="AF181" s="58">
        <v>965</v>
      </c>
      <c r="AG181" s="56" t="s">
        <v>882</v>
      </c>
      <c r="AH181" s="56" t="s">
        <v>602</v>
      </c>
      <c r="AI181" s="58"/>
    </row>
    <row r="182" spans="1:222 16375:16380" s="44" customFormat="1" ht="48" customHeight="1">
      <c r="A182" s="50" t="s">
        <v>20</v>
      </c>
      <c r="B182" s="51"/>
      <c r="C182" s="51"/>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c r="AB182" s="52"/>
      <c r="AC182" s="52"/>
      <c r="AD182" s="52"/>
      <c r="AE182" s="52"/>
      <c r="AF182" s="52"/>
      <c r="AG182" s="51"/>
      <c r="AH182" s="51"/>
      <c r="AI182" s="52"/>
      <c r="AJ182" s="60"/>
      <c r="AK182" s="58"/>
      <c r="AL182" s="58"/>
      <c r="AM182" s="58"/>
      <c r="AN182" s="58"/>
      <c r="AO182" s="58"/>
    </row>
    <row r="183" spans="1:222 16375:16380" s="44" customFormat="1" ht="32.4" customHeight="1">
      <c r="A183" s="50" t="s">
        <v>21</v>
      </c>
      <c r="B183" s="50"/>
      <c r="C183" s="51"/>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52"/>
      <c r="AD183" s="52"/>
      <c r="AE183" s="52"/>
      <c r="AF183" s="52"/>
      <c r="AG183" s="51"/>
      <c r="AH183" s="51"/>
      <c r="AI183" s="52"/>
      <c r="AJ183" s="60"/>
      <c r="AK183" s="58"/>
      <c r="AL183" s="58"/>
      <c r="AM183" s="58"/>
      <c r="AN183" s="58"/>
      <c r="AO183" s="58"/>
    </row>
    <row r="184" spans="1:222 16375:16380" s="44" customFormat="1" ht="32.4" customHeight="1">
      <c r="A184" s="50" t="s">
        <v>22</v>
      </c>
      <c r="B184" s="50"/>
      <c r="C184" s="51"/>
      <c r="D184" s="52"/>
      <c r="E184" s="52"/>
      <c r="F184" s="52"/>
      <c r="G184" s="52"/>
      <c r="H184" s="52"/>
      <c r="I184" s="52"/>
      <c r="J184" s="52">
        <f>K184+P184+Q184+R184+S184+T184+U184+V184+W184</f>
        <v>4221.6000000000004</v>
      </c>
      <c r="K184" s="52">
        <f>L184+M184+N184+O184</f>
        <v>0</v>
      </c>
      <c r="L184" s="52">
        <f t="shared" ref="L184:W184" si="10">SUM(L185:L187)</f>
        <v>0</v>
      </c>
      <c r="M184" s="52">
        <f t="shared" si="10"/>
        <v>0</v>
      </c>
      <c r="N184" s="52">
        <f t="shared" si="10"/>
        <v>0</v>
      </c>
      <c r="O184" s="52">
        <f t="shared" si="10"/>
        <v>0</v>
      </c>
      <c r="P184" s="52">
        <f t="shared" si="10"/>
        <v>4221.6000000000004</v>
      </c>
      <c r="Q184" s="52">
        <f t="shared" si="10"/>
        <v>0</v>
      </c>
      <c r="R184" s="52">
        <f t="shared" si="10"/>
        <v>0</v>
      </c>
      <c r="S184" s="52">
        <f t="shared" si="10"/>
        <v>0</v>
      </c>
      <c r="T184" s="52">
        <f t="shared" si="10"/>
        <v>0</v>
      </c>
      <c r="U184" s="52">
        <f t="shared" si="10"/>
        <v>0</v>
      </c>
      <c r="V184" s="52">
        <f t="shared" si="10"/>
        <v>0</v>
      </c>
      <c r="W184" s="52">
        <f t="shared" si="10"/>
        <v>0</v>
      </c>
      <c r="X184" s="52"/>
      <c r="Y184" s="52"/>
      <c r="Z184" s="52"/>
      <c r="AA184" s="52"/>
      <c r="AB184" s="52"/>
      <c r="AC184" s="52"/>
      <c r="AD184" s="52"/>
      <c r="AE184" s="52"/>
      <c r="AF184" s="52"/>
      <c r="AG184" s="51"/>
      <c r="AH184" s="51"/>
      <c r="AI184" s="52"/>
      <c r="AJ184" s="60"/>
      <c r="AK184" s="58"/>
      <c r="AL184" s="58"/>
      <c r="AM184" s="58"/>
      <c r="AN184" s="58"/>
      <c r="AO184" s="58"/>
    </row>
    <row r="185" spans="1:222 16375:16380" s="94" customFormat="1" ht="143.1" customHeight="1">
      <c r="A185" s="55"/>
      <c r="B185" s="56" t="s">
        <v>883</v>
      </c>
      <c r="C185" s="56" t="s">
        <v>884</v>
      </c>
      <c r="D185" s="58" t="s">
        <v>885</v>
      </c>
      <c r="E185" s="58" t="s">
        <v>886</v>
      </c>
      <c r="F185" s="58" t="s">
        <v>130</v>
      </c>
      <c r="G185" s="58" t="s">
        <v>611</v>
      </c>
      <c r="H185" s="58" t="s">
        <v>887</v>
      </c>
      <c r="I185" s="58"/>
      <c r="J185" s="52">
        <f>K185+P185+Q185+R185+S185+T185+U185+V185+W185</f>
        <v>1886.6</v>
      </c>
      <c r="K185" s="52"/>
      <c r="L185" s="58"/>
      <c r="M185" s="108"/>
      <c r="N185" s="58"/>
      <c r="O185" s="58"/>
      <c r="P185" s="58">
        <v>1886.6</v>
      </c>
      <c r="Q185" s="58"/>
      <c r="R185" s="58"/>
      <c r="S185" s="58"/>
      <c r="T185" s="58"/>
      <c r="U185" s="58"/>
      <c r="V185" s="58"/>
      <c r="W185" s="58"/>
      <c r="X185" s="58" t="s">
        <v>108</v>
      </c>
      <c r="Y185" s="58" t="s">
        <v>109</v>
      </c>
      <c r="Z185" s="58" t="s">
        <v>128</v>
      </c>
      <c r="AA185" s="58" t="s">
        <v>109</v>
      </c>
      <c r="AB185" s="58" t="s">
        <v>128</v>
      </c>
      <c r="AC185" s="58" t="s">
        <v>128</v>
      </c>
      <c r="AD185" s="58">
        <v>3856</v>
      </c>
      <c r="AE185" s="58">
        <v>13425</v>
      </c>
      <c r="AF185" s="58">
        <v>44445</v>
      </c>
      <c r="AG185" s="56" t="s">
        <v>888</v>
      </c>
      <c r="AH185" s="56" t="s">
        <v>889</v>
      </c>
      <c r="AI185" s="58"/>
      <c r="AJ185" s="60"/>
      <c r="AK185" s="58" t="s">
        <v>644</v>
      </c>
      <c r="AL185" s="91"/>
      <c r="AM185" s="91"/>
      <c r="AN185" s="91"/>
      <c r="AO185" s="91"/>
    </row>
    <row r="186" spans="1:222 16375:16380" s="94" customFormat="1" ht="118.05" customHeight="1">
      <c r="A186" s="55"/>
      <c r="B186" s="56" t="s">
        <v>890</v>
      </c>
      <c r="C186" s="56" t="s">
        <v>891</v>
      </c>
      <c r="D186" s="58" t="s">
        <v>892</v>
      </c>
      <c r="E186" s="58" t="s">
        <v>893</v>
      </c>
      <c r="F186" s="58" t="s">
        <v>130</v>
      </c>
      <c r="G186" s="58" t="s">
        <v>611</v>
      </c>
      <c r="H186" s="58" t="s">
        <v>612</v>
      </c>
      <c r="I186" s="58"/>
      <c r="J186" s="58">
        <v>2135</v>
      </c>
      <c r="K186" s="58"/>
      <c r="L186" s="58"/>
      <c r="M186" s="58"/>
      <c r="N186" s="58"/>
      <c r="O186" s="58"/>
      <c r="P186" s="58">
        <v>2135</v>
      </c>
      <c r="Q186" s="58"/>
      <c r="R186" s="58"/>
      <c r="S186" s="58"/>
      <c r="T186" s="58"/>
      <c r="U186" s="58"/>
      <c r="V186" s="58"/>
      <c r="W186" s="58"/>
      <c r="X186" s="58" t="s">
        <v>108</v>
      </c>
      <c r="Y186" s="58" t="s">
        <v>109</v>
      </c>
      <c r="Z186" s="58" t="s">
        <v>128</v>
      </c>
      <c r="AA186" s="58" t="s">
        <v>109</v>
      </c>
      <c r="AB186" s="58" t="s">
        <v>128</v>
      </c>
      <c r="AC186" s="58" t="s">
        <v>128</v>
      </c>
      <c r="AD186" s="58">
        <v>1913</v>
      </c>
      <c r="AE186" s="58">
        <v>5948</v>
      </c>
      <c r="AF186" s="109">
        <v>13182</v>
      </c>
      <c r="AG186" s="56" t="s">
        <v>888</v>
      </c>
      <c r="AH186" s="56" t="s">
        <v>894</v>
      </c>
      <c r="AI186" s="58"/>
      <c r="AJ186" s="60"/>
      <c r="AK186" s="58" t="s">
        <v>644</v>
      </c>
      <c r="AL186" s="91"/>
      <c r="AM186" s="91"/>
      <c r="AN186" s="91"/>
      <c r="AO186" s="91"/>
    </row>
    <row r="187" spans="1:222 16375:16380" s="44" customFormat="1" ht="77.099999999999994" customHeight="1">
      <c r="A187" s="55"/>
      <c r="B187" s="56" t="s">
        <v>895</v>
      </c>
      <c r="C187" s="56" t="s">
        <v>896</v>
      </c>
      <c r="D187" s="58" t="s">
        <v>151</v>
      </c>
      <c r="E187" s="58" t="s">
        <v>486</v>
      </c>
      <c r="F187" s="58" t="s">
        <v>130</v>
      </c>
      <c r="G187" s="58" t="s">
        <v>611</v>
      </c>
      <c r="H187" s="58" t="s">
        <v>887</v>
      </c>
      <c r="I187" s="67"/>
      <c r="J187" s="58">
        <v>200</v>
      </c>
      <c r="K187" s="58"/>
      <c r="L187" s="58"/>
      <c r="M187" s="58"/>
      <c r="N187" s="58"/>
      <c r="O187" s="58"/>
      <c r="P187" s="58">
        <v>200</v>
      </c>
      <c r="Q187" s="58"/>
      <c r="R187" s="58"/>
      <c r="S187" s="58"/>
      <c r="T187" s="58"/>
      <c r="U187" s="58"/>
      <c r="V187" s="58"/>
      <c r="W187" s="58"/>
      <c r="X187" s="58" t="s">
        <v>127</v>
      </c>
      <c r="Y187" s="58" t="s">
        <v>109</v>
      </c>
      <c r="Z187" s="58" t="s">
        <v>109</v>
      </c>
      <c r="AA187" s="58" t="s">
        <v>109</v>
      </c>
      <c r="AB187" s="58" t="s">
        <v>109</v>
      </c>
      <c r="AC187" s="58" t="s">
        <v>128</v>
      </c>
      <c r="AD187" s="58">
        <v>142</v>
      </c>
      <c r="AE187" s="81">
        <v>495</v>
      </c>
      <c r="AF187" s="81">
        <v>560</v>
      </c>
      <c r="AG187" s="56" t="s">
        <v>623</v>
      </c>
      <c r="AH187" s="56" t="s">
        <v>897</v>
      </c>
      <c r="AI187" s="58"/>
      <c r="AJ187" s="60"/>
      <c r="AK187" s="58"/>
      <c r="AL187" s="58"/>
      <c r="AM187" s="58"/>
      <c r="AN187" s="58"/>
      <c r="AO187" s="58"/>
    </row>
    <row r="188" spans="1:222 16375:16380" s="44" customFormat="1" ht="32.4" customHeight="1">
      <c r="A188" s="50" t="s">
        <v>23</v>
      </c>
      <c r="B188" s="50"/>
      <c r="C188" s="51"/>
      <c r="D188" s="52"/>
      <c r="E188" s="52"/>
      <c r="F188" s="52"/>
      <c r="G188" s="52"/>
      <c r="H188" s="52"/>
      <c r="I188" s="52"/>
      <c r="J188" s="52">
        <f>SUM(J189:J238)</f>
        <v>3159.5334630000002</v>
      </c>
      <c r="K188" s="52">
        <f t="shared" ref="K188:W188" si="11">SUM(K189:K238)</f>
        <v>3159.5334630000002</v>
      </c>
      <c r="L188" s="52">
        <f t="shared" si="11"/>
        <v>3159.5334630000002</v>
      </c>
      <c r="M188" s="52">
        <f t="shared" si="11"/>
        <v>0</v>
      </c>
      <c r="N188" s="52">
        <f t="shared" si="11"/>
        <v>0</v>
      </c>
      <c r="O188" s="52">
        <f t="shared" si="11"/>
        <v>0</v>
      </c>
      <c r="P188" s="52">
        <f t="shared" si="11"/>
        <v>0</v>
      </c>
      <c r="Q188" s="52">
        <f t="shared" si="11"/>
        <v>0</v>
      </c>
      <c r="R188" s="52">
        <f t="shared" si="11"/>
        <v>0</v>
      </c>
      <c r="S188" s="52">
        <f t="shared" si="11"/>
        <v>0</v>
      </c>
      <c r="T188" s="52">
        <f t="shared" si="11"/>
        <v>0</v>
      </c>
      <c r="U188" s="52">
        <f t="shared" si="11"/>
        <v>0</v>
      </c>
      <c r="V188" s="52">
        <f t="shared" si="11"/>
        <v>0</v>
      </c>
      <c r="W188" s="52">
        <f t="shared" si="11"/>
        <v>0</v>
      </c>
      <c r="X188" s="52"/>
      <c r="Y188" s="52"/>
      <c r="Z188" s="52"/>
      <c r="AA188" s="52"/>
      <c r="AB188" s="52"/>
      <c r="AC188" s="52"/>
      <c r="AD188" s="52"/>
      <c r="AE188" s="52"/>
      <c r="AF188" s="52"/>
      <c r="AG188" s="51"/>
      <c r="AH188" s="51"/>
      <c r="AI188" s="58"/>
      <c r="AJ188" s="60"/>
      <c r="AK188" s="58"/>
      <c r="AL188" s="58"/>
      <c r="AM188" s="58"/>
      <c r="AN188" s="58"/>
      <c r="AO188" s="58"/>
    </row>
    <row r="189" spans="1:222 16375:16380" s="44" customFormat="1" ht="89.1" customHeight="1">
      <c r="A189" s="55" t="s">
        <v>898</v>
      </c>
      <c r="B189" s="56" t="s">
        <v>899</v>
      </c>
      <c r="C189" s="56" t="s">
        <v>900</v>
      </c>
      <c r="D189" s="58" t="s">
        <v>196</v>
      </c>
      <c r="E189" s="58" t="s">
        <v>362</v>
      </c>
      <c r="F189" s="58" t="s">
        <v>130</v>
      </c>
      <c r="G189" s="110" t="s">
        <v>611</v>
      </c>
      <c r="H189" s="58" t="s">
        <v>901</v>
      </c>
      <c r="I189" s="67"/>
      <c r="J189" s="58">
        <v>120</v>
      </c>
      <c r="K189" s="58">
        <v>120</v>
      </c>
      <c r="L189" s="58">
        <v>120</v>
      </c>
      <c r="M189" s="58"/>
      <c r="N189" s="58"/>
      <c r="O189" s="58"/>
      <c r="P189" s="58"/>
      <c r="Q189" s="58"/>
      <c r="R189" s="58"/>
      <c r="S189" s="58"/>
      <c r="T189" s="58"/>
      <c r="U189" s="58"/>
      <c r="V189" s="58"/>
      <c r="W189" s="58"/>
      <c r="X189" s="58" t="s">
        <v>127</v>
      </c>
      <c r="Y189" s="58" t="s">
        <v>109</v>
      </c>
      <c r="Z189" s="58" t="s">
        <v>128</v>
      </c>
      <c r="AA189" s="58" t="s">
        <v>128</v>
      </c>
      <c r="AB189" s="58" t="s">
        <v>128</v>
      </c>
      <c r="AC189" s="58" t="s">
        <v>128</v>
      </c>
      <c r="AD189" s="58">
        <v>21</v>
      </c>
      <c r="AE189" s="58">
        <v>53</v>
      </c>
      <c r="AF189" s="58">
        <v>64</v>
      </c>
      <c r="AG189" s="56" t="s">
        <v>623</v>
      </c>
      <c r="AH189" s="56" t="s">
        <v>902</v>
      </c>
      <c r="AI189" s="58"/>
      <c r="AJ189" s="60"/>
      <c r="AK189" s="58"/>
    </row>
    <row r="190" spans="1:222 16375:16380" s="44" customFormat="1" ht="88.05" customHeight="1">
      <c r="A190" s="55"/>
      <c r="B190" s="55" t="s">
        <v>903</v>
      </c>
      <c r="C190" s="56" t="s">
        <v>904</v>
      </c>
      <c r="D190" s="58" t="s">
        <v>247</v>
      </c>
      <c r="E190" s="58" t="s">
        <v>269</v>
      </c>
      <c r="F190" s="58" t="s">
        <v>130</v>
      </c>
      <c r="G190" s="58" t="s">
        <v>249</v>
      </c>
      <c r="H190" s="58" t="s">
        <v>270</v>
      </c>
      <c r="I190" s="58"/>
      <c r="J190" s="66">
        <v>57</v>
      </c>
      <c r="K190" s="66">
        <v>57</v>
      </c>
      <c r="L190" s="66">
        <v>57</v>
      </c>
      <c r="M190" s="66"/>
      <c r="N190" s="66"/>
      <c r="O190" s="66"/>
      <c r="P190" s="66"/>
      <c r="Q190" s="66"/>
      <c r="R190" s="66"/>
      <c r="S190" s="66"/>
      <c r="T190" s="66"/>
      <c r="U190" s="66"/>
      <c r="V190" s="66"/>
      <c r="W190" s="66"/>
      <c r="X190" s="58" t="s">
        <v>127</v>
      </c>
      <c r="Y190" s="58" t="s">
        <v>109</v>
      </c>
      <c r="Z190" s="58" t="s">
        <v>109</v>
      </c>
      <c r="AA190" s="58" t="s">
        <v>109</v>
      </c>
      <c r="AB190" s="58" t="s">
        <v>109</v>
      </c>
      <c r="AC190" s="58" t="s">
        <v>128</v>
      </c>
      <c r="AD190" s="58">
        <v>10</v>
      </c>
      <c r="AE190" s="58">
        <v>42</v>
      </c>
      <c r="AF190" s="58">
        <v>42</v>
      </c>
      <c r="AG190" s="56" t="s">
        <v>905</v>
      </c>
      <c r="AH190" s="56" t="s">
        <v>906</v>
      </c>
      <c r="AI190" s="58"/>
      <c r="AJ190" s="60"/>
      <c r="AK190" s="58"/>
    </row>
    <row r="191" spans="1:222 16375:16380" s="44" customFormat="1" ht="84" customHeight="1">
      <c r="A191" s="55"/>
      <c r="B191" s="55" t="s">
        <v>907</v>
      </c>
      <c r="C191" s="56" t="s">
        <v>904</v>
      </c>
      <c r="D191" s="58" t="s">
        <v>247</v>
      </c>
      <c r="E191" s="58" t="s">
        <v>274</v>
      </c>
      <c r="F191" s="58" t="s">
        <v>130</v>
      </c>
      <c r="G191" s="58" t="s">
        <v>249</v>
      </c>
      <c r="H191" s="58" t="s">
        <v>275</v>
      </c>
      <c r="I191" s="58"/>
      <c r="J191" s="66">
        <v>34</v>
      </c>
      <c r="K191" s="66">
        <v>34</v>
      </c>
      <c r="L191" s="66">
        <v>34</v>
      </c>
      <c r="M191" s="66"/>
      <c r="N191" s="66"/>
      <c r="O191" s="66"/>
      <c r="P191" s="66"/>
      <c r="Q191" s="66"/>
      <c r="R191" s="66"/>
      <c r="S191" s="66"/>
      <c r="T191" s="66"/>
      <c r="U191" s="66"/>
      <c r="V191" s="66"/>
      <c r="W191" s="66"/>
      <c r="X191" s="58" t="s">
        <v>127</v>
      </c>
      <c r="Y191" s="58" t="s">
        <v>109</v>
      </c>
      <c r="Z191" s="58" t="s">
        <v>109</v>
      </c>
      <c r="AA191" s="58" t="s">
        <v>109</v>
      </c>
      <c r="AB191" s="58" t="s">
        <v>109</v>
      </c>
      <c r="AC191" s="58" t="s">
        <v>128</v>
      </c>
      <c r="AD191" s="58">
        <v>6</v>
      </c>
      <c r="AE191" s="58">
        <v>36</v>
      </c>
      <c r="AF191" s="58">
        <v>36</v>
      </c>
      <c r="AG191" s="56" t="s">
        <v>905</v>
      </c>
      <c r="AH191" s="56" t="s">
        <v>908</v>
      </c>
      <c r="AI191" s="58"/>
      <c r="AJ191" s="60"/>
      <c r="AK191" s="58"/>
    </row>
    <row r="192" spans="1:222 16375:16380" s="44" customFormat="1" ht="93" customHeight="1">
      <c r="A192" s="55"/>
      <c r="B192" s="55" t="s">
        <v>909</v>
      </c>
      <c r="C192" s="56" t="s">
        <v>904</v>
      </c>
      <c r="D192" s="58" t="s">
        <v>247</v>
      </c>
      <c r="E192" s="58" t="s">
        <v>910</v>
      </c>
      <c r="F192" s="58" t="s">
        <v>130</v>
      </c>
      <c r="G192" s="58" t="s">
        <v>249</v>
      </c>
      <c r="H192" s="58" t="s">
        <v>911</v>
      </c>
      <c r="I192" s="58"/>
      <c r="J192" s="66">
        <v>28</v>
      </c>
      <c r="K192" s="66">
        <v>28</v>
      </c>
      <c r="L192" s="66">
        <v>28</v>
      </c>
      <c r="M192" s="66"/>
      <c r="N192" s="66"/>
      <c r="O192" s="66"/>
      <c r="P192" s="66"/>
      <c r="Q192" s="66"/>
      <c r="R192" s="66"/>
      <c r="S192" s="66"/>
      <c r="T192" s="66"/>
      <c r="U192" s="66"/>
      <c r="V192" s="66"/>
      <c r="W192" s="66"/>
      <c r="X192" s="58" t="s">
        <v>127</v>
      </c>
      <c r="Y192" s="58" t="s">
        <v>109</v>
      </c>
      <c r="Z192" s="58" t="s">
        <v>109</v>
      </c>
      <c r="AA192" s="58" t="s">
        <v>109</v>
      </c>
      <c r="AB192" s="58" t="s">
        <v>109</v>
      </c>
      <c r="AC192" s="58" t="s">
        <v>128</v>
      </c>
      <c r="AD192" s="58">
        <v>5</v>
      </c>
      <c r="AE192" s="58">
        <v>30</v>
      </c>
      <c r="AF192" s="58">
        <v>30</v>
      </c>
      <c r="AG192" s="56" t="s">
        <v>905</v>
      </c>
      <c r="AH192" s="56" t="s">
        <v>912</v>
      </c>
      <c r="AI192" s="58"/>
      <c r="AJ192" s="60"/>
      <c r="AK192" s="58"/>
    </row>
    <row r="193" spans="1:41" s="44" customFormat="1" ht="93" customHeight="1">
      <c r="A193" s="55"/>
      <c r="B193" s="55" t="s">
        <v>913</v>
      </c>
      <c r="C193" s="56" t="s">
        <v>904</v>
      </c>
      <c r="D193" s="58" t="s">
        <v>247</v>
      </c>
      <c r="E193" s="58" t="s">
        <v>248</v>
      </c>
      <c r="F193" s="58" t="s">
        <v>130</v>
      </c>
      <c r="G193" s="58" t="s">
        <v>249</v>
      </c>
      <c r="H193" s="58" t="s">
        <v>250</v>
      </c>
      <c r="I193" s="65"/>
      <c r="J193" s="66">
        <v>33</v>
      </c>
      <c r="K193" s="66">
        <v>33</v>
      </c>
      <c r="L193" s="66">
        <v>33</v>
      </c>
      <c r="M193" s="66"/>
      <c r="N193" s="66"/>
      <c r="O193" s="66"/>
      <c r="P193" s="66"/>
      <c r="Q193" s="66"/>
      <c r="R193" s="66"/>
      <c r="S193" s="66"/>
      <c r="T193" s="66"/>
      <c r="U193" s="66"/>
      <c r="V193" s="66"/>
      <c r="W193" s="66"/>
      <c r="X193" s="58" t="s">
        <v>127</v>
      </c>
      <c r="Y193" s="58" t="s">
        <v>109</v>
      </c>
      <c r="Z193" s="58" t="s">
        <v>109</v>
      </c>
      <c r="AA193" s="58" t="s">
        <v>109</v>
      </c>
      <c r="AB193" s="58" t="s">
        <v>109</v>
      </c>
      <c r="AC193" s="58" t="s">
        <v>128</v>
      </c>
      <c r="AD193" s="58">
        <v>6</v>
      </c>
      <c r="AE193" s="58">
        <v>42</v>
      </c>
      <c r="AF193" s="58">
        <v>42</v>
      </c>
      <c r="AG193" s="56" t="s">
        <v>905</v>
      </c>
      <c r="AH193" s="56" t="s">
        <v>914</v>
      </c>
      <c r="AI193" s="58"/>
      <c r="AJ193" s="60"/>
      <c r="AK193" s="58"/>
    </row>
    <row r="194" spans="1:41" s="44" customFormat="1" ht="85.95" customHeight="1">
      <c r="A194" s="55"/>
      <c r="B194" s="55" t="s">
        <v>915</v>
      </c>
      <c r="C194" s="56" t="s">
        <v>904</v>
      </c>
      <c r="D194" s="58" t="s">
        <v>247</v>
      </c>
      <c r="E194" s="58" t="s">
        <v>265</v>
      </c>
      <c r="F194" s="58" t="s">
        <v>130</v>
      </c>
      <c r="G194" s="58" t="s">
        <v>249</v>
      </c>
      <c r="H194" s="58" t="s">
        <v>279</v>
      </c>
      <c r="I194" s="58"/>
      <c r="J194" s="66">
        <v>56</v>
      </c>
      <c r="K194" s="66">
        <v>56</v>
      </c>
      <c r="L194" s="66">
        <v>56</v>
      </c>
      <c r="M194" s="66"/>
      <c r="N194" s="66"/>
      <c r="O194" s="66"/>
      <c r="P194" s="66"/>
      <c r="Q194" s="66"/>
      <c r="R194" s="66"/>
      <c r="S194" s="66"/>
      <c r="T194" s="66"/>
      <c r="U194" s="66"/>
      <c r="V194" s="66"/>
      <c r="W194" s="66"/>
      <c r="X194" s="58" t="s">
        <v>127</v>
      </c>
      <c r="Y194" s="58" t="s">
        <v>109</v>
      </c>
      <c r="Z194" s="58" t="s">
        <v>109</v>
      </c>
      <c r="AA194" s="58" t="s">
        <v>109</v>
      </c>
      <c r="AB194" s="58" t="s">
        <v>109</v>
      </c>
      <c r="AC194" s="58" t="s">
        <v>128</v>
      </c>
      <c r="AD194" s="58">
        <v>10</v>
      </c>
      <c r="AE194" s="58">
        <v>50</v>
      </c>
      <c r="AF194" s="58">
        <v>50</v>
      </c>
      <c r="AG194" s="56" t="s">
        <v>905</v>
      </c>
      <c r="AH194" s="56" t="s">
        <v>916</v>
      </c>
      <c r="AI194" s="58"/>
      <c r="AJ194" s="60"/>
      <c r="AK194" s="58"/>
    </row>
    <row r="195" spans="1:41" s="44" customFormat="1" ht="84" customHeight="1">
      <c r="A195" s="55"/>
      <c r="B195" s="55" t="s">
        <v>917</v>
      </c>
      <c r="C195" s="56" t="s">
        <v>904</v>
      </c>
      <c r="D195" s="58" t="s">
        <v>247</v>
      </c>
      <c r="E195" s="58" t="s">
        <v>289</v>
      </c>
      <c r="F195" s="58" t="s">
        <v>130</v>
      </c>
      <c r="G195" s="58" t="s">
        <v>249</v>
      </c>
      <c r="H195" s="58" t="s">
        <v>733</v>
      </c>
      <c r="I195" s="58"/>
      <c r="J195" s="66">
        <v>46</v>
      </c>
      <c r="K195" s="66">
        <v>46</v>
      </c>
      <c r="L195" s="66">
        <v>46</v>
      </c>
      <c r="M195" s="66"/>
      <c r="N195" s="66"/>
      <c r="O195" s="66"/>
      <c r="P195" s="66"/>
      <c r="Q195" s="66"/>
      <c r="R195" s="66"/>
      <c r="S195" s="66"/>
      <c r="T195" s="66"/>
      <c r="U195" s="66"/>
      <c r="V195" s="66"/>
      <c r="W195" s="66"/>
      <c r="X195" s="58" t="s">
        <v>127</v>
      </c>
      <c r="Y195" s="58" t="s">
        <v>109</v>
      </c>
      <c r="Z195" s="58" t="s">
        <v>109</v>
      </c>
      <c r="AA195" s="58" t="s">
        <v>109</v>
      </c>
      <c r="AB195" s="58" t="s">
        <v>109</v>
      </c>
      <c r="AC195" s="58" t="s">
        <v>128</v>
      </c>
      <c r="AD195" s="58">
        <v>8</v>
      </c>
      <c r="AE195" s="58">
        <v>40</v>
      </c>
      <c r="AF195" s="58">
        <v>40</v>
      </c>
      <c r="AG195" s="56" t="s">
        <v>905</v>
      </c>
      <c r="AH195" s="56" t="s">
        <v>918</v>
      </c>
      <c r="AI195" s="58"/>
      <c r="AJ195" s="60"/>
      <c r="AK195" s="58"/>
    </row>
    <row r="196" spans="1:41" s="44" customFormat="1" ht="93" customHeight="1">
      <c r="A196" s="55"/>
      <c r="B196" s="55" t="s">
        <v>919</v>
      </c>
      <c r="C196" s="56" t="s">
        <v>904</v>
      </c>
      <c r="D196" s="58" t="s">
        <v>247</v>
      </c>
      <c r="E196" s="58" t="s">
        <v>261</v>
      </c>
      <c r="F196" s="58" t="s">
        <v>130</v>
      </c>
      <c r="G196" s="58" t="s">
        <v>249</v>
      </c>
      <c r="H196" s="58" t="s">
        <v>262</v>
      </c>
      <c r="I196" s="58"/>
      <c r="J196" s="66">
        <v>81</v>
      </c>
      <c r="K196" s="66">
        <v>81</v>
      </c>
      <c r="L196" s="66">
        <v>81</v>
      </c>
      <c r="M196" s="66"/>
      <c r="N196" s="66"/>
      <c r="O196" s="66"/>
      <c r="P196" s="66"/>
      <c r="Q196" s="66"/>
      <c r="R196" s="66"/>
      <c r="S196" s="66"/>
      <c r="T196" s="66"/>
      <c r="U196" s="66"/>
      <c r="V196" s="66"/>
      <c r="W196" s="66"/>
      <c r="X196" s="58" t="s">
        <v>127</v>
      </c>
      <c r="Y196" s="58" t="s">
        <v>109</v>
      </c>
      <c r="Z196" s="58" t="s">
        <v>109</v>
      </c>
      <c r="AA196" s="58" t="s">
        <v>109</v>
      </c>
      <c r="AB196" s="58" t="s">
        <v>109</v>
      </c>
      <c r="AC196" s="58" t="s">
        <v>128</v>
      </c>
      <c r="AD196" s="58">
        <v>14</v>
      </c>
      <c r="AE196" s="58">
        <v>56</v>
      </c>
      <c r="AF196" s="58">
        <v>56</v>
      </c>
      <c r="AG196" s="56" t="s">
        <v>905</v>
      </c>
      <c r="AH196" s="56" t="s">
        <v>920</v>
      </c>
      <c r="AI196" s="58"/>
      <c r="AJ196" s="60"/>
      <c r="AK196" s="58"/>
    </row>
    <row r="197" spans="1:41" s="44" customFormat="1" ht="93" customHeight="1">
      <c r="A197" s="55"/>
      <c r="B197" s="55" t="s">
        <v>921</v>
      </c>
      <c r="C197" s="56" t="s">
        <v>904</v>
      </c>
      <c r="D197" s="58" t="s">
        <v>247</v>
      </c>
      <c r="E197" s="58" t="s">
        <v>256</v>
      </c>
      <c r="F197" s="58" t="s">
        <v>130</v>
      </c>
      <c r="G197" s="58" t="s">
        <v>249</v>
      </c>
      <c r="H197" s="58" t="s">
        <v>257</v>
      </c>
      <c r="I197" s="58"/>
      <c r="J197" s="66">
        <v>79</v>
      </c>
      <c r="K197" s="66">
        <v>79</v>
      </c>
      <c r="L197" s="66">
        <v>79</v>
      </c>
      <c r="M197" s="66"/>
      <c r="N197" s="66"/>
      <c r="O197" s="66"/>
      <c r="P197" s="66"/>
      <c r="Q197" s="66"/>
      <c r="R197" s="66"/>
      <c r="S197" s="66"/>
      <c r="T197" s="66"/>
      <c r="U197" s="66"/>
      <c r="V197" s="66"/>
      <c r="W197" s="66"/>
      <c r="X197" s="58" t="s">
        <v>127</v>
      </c>
      <c r="Y197" s="58" t="s">
        <v>109</v>
      </c>
      <c r="Z197" s="58" t="s">
        <v>109</v>
      </c>
      <c r="AA197" s="58" t="s">
        <v>109</v>
      </c>
      <c r="AB197" s="58" t="s">
        <v>109</v>
      </c>
      <c r="AC197" s="58" t="s">
        <v>128</v>
      </c>
      <c r="AD197" s="58">
        <v>14</v>
      </c>
      <c r="AE197" s="58">
        <v>56</v>
      </c>
      <c r="AF197" s="58">
        <v>56</v>
      </c>
      <c r="AG197" s="56" t="s">
        <v>905</v>
      </c>
      <c r="AH197" s="56" t="s">
        <v>922</v>
      </c>
      <c r="AI197" s="58"/>
      <c r="AJ197" s="60"/>
      <c r="AK197" s="58"/>
    </row>
    <row r="198" spans="1:41" s="44" customFormat="1" ht="93" customHeight="1">
      <c r="A198" s="55"/>
      <c r="B198" s="55" t="s">
        <v>923</v>
      </c>
      <c r="C198" s="56" t="s">
        <v>904</v>
      </c>
      <c r="D198" s="58" t="s">
        <v>247</v>
      </c>
      <c r="E198" s="58" t="s">
        <v>482</v>
      </c>
      <c r="F198" s="58" t="s">
        <v>130</v>
      </c>
      <c r="G198" s="58" t="s">
        <v>249</v>
      </c>
      <c r="H198" s="58" t="s">
        <v>483</v>
      </c>
      <c r="I198" s="58"/>
      <c r="J198" s="66">
        <v>86</v>
      </c>
      <c r="K198" s="66">
        <v>86</v>
      </c>
      <c r="L198" s="66">
        <v>86</v>
      </c>
      <c r="M198" s="66"/>
      <c r="N198" s="66"/>
      <c r="O198" s="66"/>
      <c r="P198" s="66"/>
      <c r="Q198" s="66"/>
      <c r="R198" s="66"/>
      <c r="S198" s="66"/>
      <c r="T198" s="66"/>
      <c r="U198" s="66"/>
      <c r="V198" s="66"/>
      <c r="W198" s="66"/>
      <c r="X198" s="58" t="s">
        <v>127</v>
      </c>
      <c r="Y198" s="58" t="s">
        <v>109</v>
      </c>
      <c r="Z198" s="58" t="s">
        <v>109</v>
      </c>
      <c r="AA198" s="58" t="s">
        <v>109</v>
      </c>
      <c r="AB198" s="58" t="s">
        <v>109</v>
      </c>
      <c r="AC198" s="58" t="s">
        <v>128</v>
      </c>
      <c r="AD198" s="58">
        <v>15</v>
      </c>
      <c r="AE198" s="58">
        <v>62</v>
      </c>
      <c r="AF198" s="58">
        <v>62</v>
      </c>
      <c r="AG198" s="56" t="s">
        <v>905</v>
      </c>
      <c r="AH198" s="56" t="s">
        <v>924</v>
      </c>
      <c r="AI198" s="58"/>
      <c r="AJ198" s="60"/>
      <c r="AK198" s="58"/>
    </row>
    <row r="199" spans="1:41" s="44" customFormat="1" ht="63" customHeight="1">
      <c r="A199" s="55"/>
      <c r="B199" s="68" t="s">
        <v>925</v>
      </c>
      <c r="C199" s="56" t="s">
        <v>904</v>
      </c>
      <c r="D199" s="58" t="s">
        <v>294</v>
      </c>
      <c r="E199" s="58" t="s">
        <v>300</v>
      </c>
      <c r="F199" s="58">
        <v>2020</v>
      </c>
      <c r="G199" s="58" t="s">
        <v>249</v>
      </c>
      <c r="H199" s="58" t="s">
        <v>301</v>
      </c>
      <c r="I199" s="66"/>
      <c r="J199" s="66">
        <v>198</v>
      </c>
      <c r="K199" s="66">
        <v>198</v>
      </c>
      <c r="L199" s="66">
        <v>198</v>
      </c>
      <c r="M199" s="58"/>
      <c r="N199" s="58"/>
      <c r="O199" s="58"/>
      <c r="P199" s="58"/>
      <c r="Q199" s="58"/>
      <c r="R199" s="58"/>
      <c r="S199" s="58"/>
      <c r="T199" s="58"/>
      <c r="U199" s="58"/>
      <c r="V199" s="58"/>
      <c r="W199" s="58"/>
      <c r="X199" s="58" t="s">
        <v>127</v>
      </c>
      <c r="Y199" s="58" t="s">
        <v>109</v>
      </c>
      <c r="Z199" s="58" t="s">
        <v>128</v>
      </c>
      <c r="AA199" s="58" t="s">
        <v>109</v>
      </c>
      <c r="AB199" s="58" t="s">
        <v>109</v>
      </c>
      <c r="AC199" s="58" t="s">
        <v>128</v>
      </c>
      <c r="AD199" s="58">
        <v>199</v>
      </c>
      <c r="AE199" s="58">
        <v>544</v>
      </c>
      <c r="AF199" s="58">
        <v>544</v>
      </c>
      <c r="AG199" s="56" t="s">
        <v>905</v>
      </c>
      <c r="AH199" s="56" t="s">
        <v>926</v>
      </c>
      <c r="AI199" s="58"/>
      <c r="AJ199" s="60"/>
      <c r="AK199" s="58"/>
      <c r="AL199" s="58"/>
      <c r="AM199" s="58"/>
      <c r="AN199" s="58"/>
      <c r="AO199" s="58"/>
    </row>
    <row r="200" spans="1:41" s="44" customFormat="1" ht="63" customHeight="1">
      <c r="A200" s="55"/>
      <c r="B200" s="68" t="s">
        <v>927</v>
      </c>
      <c r="C200" s="56" t="s">
        <v>904</v>
      </c>
      <c r="D200" s="58" t="s">
        <v>294</v>
      </c>
      <c r="E200" s="58" t="s">
        <v>307</v>
      </c>
      <c r="F200" s="58">
        <v>2020</v>
      </c>
      <c r="G200" s="58" t="s">
        <v>249</v>
      </c>
      <c r="H200" s="58" t="s">
        <v>308</v>
      </c>
      <c r="I200" s="66"/>
      <c r="J200" s="66">
        <v>88</v>
      </c>
      <c r="K200" s="66">
        <v>88</v>
      </c>
      <c r="L200" s="66">
        <v>88</v>
      </c>
      <c r="M200" s="58"/>
      <c r="N200" s="58"/>
      <c r="O200" s="58"/>
      <c r="P200" s="58"/>
      <c r="Q200" s="58"/>
      <c r="R200" s="58"/>
      <c r="S200" s="58"/>
      <c r="T200" s="58"/>
      <c r="U200" s="58"/>
      <c r="V200" s="58"/>
      <c r="W200" s="58"/>
      <c r="X200" s="58" t="s">
        <v>127</v>
      </c>
      <c r="Y200" s="58" t="s">
        <v>109</v>
      </c>
      <c r="Z200" s="58" t="s">
        <v>128</v>
      </c>
      <c r="AA200" s="58" t="s">
        <v>109</v>
      </c>
      <c r="AB200" s="58" t="s">
        <v>128</v>
      </c>
      <c r="AC200" s="58" t="s">
        <v>128</v>
      </c>
      <c r="AD200" s="111">
        <v>16</v>
      </c>
      <c r="AE200" s="58">
        <v>56</v>
      </c>
      <c r="AF200" s="58">
        <v>56</v>
      </c>
      <c r="AG200" s="56" t="s">
        <v>905</v>
      </c>
      <c r="AH200" s="56" t="s">
        <v>928</v>
      </c>
      <c r="AI200" s="58"/>
      <c r="AJ200" s="60"/>
      <c r="AK200" s="58"/>
      <c r="AL200" s="58"/>
      <c r="AM200" s="58"/>
      <c r="AN200" s="58"/>
      <c r="AO200" s="58"/>
    </row>
    <row r="201" spans="1:41" s="44" customFormat="1" ht="63" customHeight="1">
      <c r="A201" s="55"/>
      <c r="B201" s="68" t="s">
        <v>929</v>
      </c>
      <c r="C201" s="56" t="s">
        <v>904</v>
      </c>
      <c r="D201" s="58" t="s">
        <v>294</v>
      </c>
      <c r="E201" s="58" t="s">
        <v>235</v>
      </c>
      <c r="F201" s="58">
        <v>2020</v>
      </c>
      <c r="G201" s="58" t="s">
        <v>249</v>
      </c>
      <c r="H201" s="58" t="s">
        <v>930</v>
      </c>
      <c r="I201" s="66"/>
      <c r="J201" s="66">
        <v>44</v>
      </c>
      <c r="K201" s="66">
        <v>44</v>
      </c>
      <c r="L201" s="66">
        <v>44</v>
      </c>
      <c r="M201" s="58"/>
      <c r="N201" s="58"/>
      <c r="O201" s="58"/>
      <c r="P201" s="58"/>
      <c r="Q201" s="58"/>
      <c r="R201" s="58"/>
      <c r="S201" s="58"/>
      <c r="T201" s="58"/>
      <c r="U201" s="58"/>
      <c r="V201" s="58"/>
      <c r="W201" s="58"/>
      <c r="X201" s="58" t="s">
        <v>127</v>
      </c>
      <c r="Y201" s="58" t="s">
        <v>109</v>
      </c>
      <c r="Z201" s="58" t="s">
        <v>128</v>
      </c>
      <c r="AA201" s="58" t="s">
        <v>109</v>
      </c>
      <c r="AB201" s="58" t="s">
        <v>128</v>
      </c>
      <c r="AC201" s="58" t="s">
        <v>128</v>
      </c>
      <c r="AD201" s="111">
        <v>8</v>
      </c>
      <c r="AE201" s="58">
        <v>28</v>
      </c>
      <c r="AF201" s="58">
        <v>28</v>
      </c>
      <c r="AG201" s="56" t="s">
        <v>905</v>
      </c>
      <c r="AH201" s="56" t="s">
        <v>931</v>
      </c>
      <c r="AI201" s="58"/>
      <c r="AJ201" s="60"/>
      <c r="AK201" s="58"/>
      <c r="AL201" s="58"/>
      <c r="AM201" s="58"/>
      <c r="AN201" s="58"/>
      <c r="AO201" s="58"/>
    </row>
    <row r="202" spans="1:41" s="44" customFormat="1" ht="63" customHeight="1">
      <c r="A202" s="55"/>
      <c r="B202" s="68" t="s">
        <v>932</v>
      </c>
      <c r="C202" s="56" t="s">
        <v>904</v>
      </c>
      <c r="D202" s="58" t="s">
        <v>294</v>
      </c>
      <c r="E202" s="58" t="s">
        <v>295</v>
      </c>
      <c r="F202" s="58">
        <v>2020</v>
      </c>
      <c r="G202" s="58" t="s">
        <v>249</v>
      </c>
      <c r="H202" s="58" t="s">
        <v>296</v>
      </c>
      <c r="I202" s="66"/>
      <c r="J202" s="66">
        <v>110</v>
      </c>
      <c r="K202" s="66">
        <v>110</v>
      </c>
      <c r="L202" s="66">
        <v>110</v>
      </c>
      <c r="M202" s="58"/>
      <c r="N202" s="58"/>
      <c r="O202" s="58"/>
      <c r="P202" s="58"/>
      <c r="Q202" s="58"/>
      <c r="R202" s="58"/>
      <c r="S202" s="58"/>
      <c r="T202" s="58"/>
      <c r="U202" s="58"/>
      <c r="V202" s="58"/>
      <c r="W202" s="58"/>
      <c r="X202" s="58" t="s">
        <v>127</v>
      </c>
      <c r="Y202" s="58" t="s">
        <v>109</v>
      </c>
      <c r="Z202" s="58" t="s">
        <v>128</v>
      </c>
      <c r="AA202" s="58" t="s">
        <v>109</v>
      </c>
      <c r="AB202" s="58" t="s">
        <v>128</v>
      </c>
      <c r="AC202" s="58" t="s">
        <v>128</v>
      </c>
      <c r="AD202" s="111">
        <v>20</v>
      </c>
      <c r="AE202" s="58">
        <v>70</v>
      </c>
      <c r="AF202" s="58">
        <v>70</v>
      </c>
      <c r="AG202" s="56" t="s">
        <v>905</v>
      </c>
      <c r="AH202" s="56" t="s">
        <v>933</v>
      </c>
      <c r="AI202" s="58"/>
      <c r="AJ202" s="60"/>
      <c r="AK202" s="58"/>
      <c r="AL202" s="58"/>
      <c r="AM202" s="58"/>
      <c r="AN202" s="58"/>
      <c r="AO202" s="58"/>
    </row>
    <row r="203" spans="1:41" s="44" customFormat="1" ht="63" customHeight="1">
      <c r="A203" s="55"/>
      <c r="B203" s="68" t="s">
        <v>934</v>
      </c>
      <c r="C203" s="56" t="s">
        <v>904</v>
      </c>
      <c r="D203" s="58" t="s">
        <v>294</v>
      </c>
      <c r="E203" s="58" t="s">
        <v>318</v>
      </c>
      <c r="F203" s="58">
        <v>2020</v>
      </c>
      <c r="G203" s="58" t="s">
        <v>249</v>
      </c>
      <c r="H203" s="58" t="s">
        <v>319</v>
      </c>
      <c r="I203" s="66"/>
      <c r="J203" s="66">
        <v>60</v>
      </c>
      <c r="K203" s="66">
        <v>60</v>
      </c>
      <c r="L203" s="66">
        <v>60</v>
      </c>
      <c r="M203" s="58"/>
      <c r="N203" s="58"/>
      <c r="O203" s="58"/>
      <c r="P203" s="58"/>
      <c r="Q203" s="58"/>
      <c r="R203" s="58"/>
      <c r="S203" s="58"/>
      <c r="T203" s="58"/>
      <c r="U203" s="58"/>
      <c r="V203" s="58"/>
      <c r="W203" s="58"/>
      <c r="X203" s="58" t="s">
        <v>127</v>
      </c>
      <c r="Y203" s="58" t="s">
        <v>109</v>
      </c>
      <c r="Z203" s="58" t="s">
        <v>128</v>
      </c>
      <c r="AA203" s="58" t="s">
        <v>109</v>
      </c>
      <c r="AB203" s="58" t="s">
        <v>128</v>
      </c>
      <c r="AC203" s="58" t="s">
        <v>128</v>
      </c>
      <c r="AD203" s="111">
        <v>11</v>
      </c>
      <c r="AE203" s="58">
        <v>38</v>
      </c>
      <c r="AF203" s="58">
        <v>38</v>
      </c>
      <c r="AG203" s="56" t="s">
        <v>905</v>
      </c>
      <c r="AH203" s="56" t="s">
        <v>935</v>
      </c>
      <c r="AI203" s="58"/>
      <c r="AJ203" s="60"/>
      <c r="AK203" s="58"/>
      <c r="AL203" s="58"/>
      <c r="AM203" s="58"/>
      <c r="AN203" s="58"/>
      <c r="AO203" s="58"/>
    </row>
    <row r="204" spans="1:41" s="44" customFormat="1" ht="81.900000000000006" customHeight="1">
      <c r="A204" s="55"/>
      <c r="B204" s="68" t="s">
        <v>936</v>
      </c>
      <c r="C204" s="56" t="s">
        <v>904</v>
      </c>
      <c r="D204" s="58" t="s">
        <v>151</v>
      </c>
      <c r="E204" s="58" t="s">
        <v>152</v>
      </c>
      <c r="F204" s="58" t="s">
        <v>130</v>
      </c>
      <c r="G204" s="58" t="s">
        <v>249</v>
      </c>
      <c r="H204" s="67" t="s">
        <v>937</v>
      </c>
      <c r="I204" s="67"/>
      <c r="J204" s="58">
        <v>30</v>
      </c>
      <c r="K204" s="58">
        <v>30</v>
      </c>
      <c r="L204" s="58">
        <v>30</v>
      </c>
      <c r="M204" s="67"/>
      <c r="N204" s="67"/>
      <c r="O204" s="67"/>
      <c r="P204" s="67"/>
      <c r="Q204" s="67"/>
      <c r="R204" s="67"/>
      <c r="S204" s="67"/>
      <c r="T204" s="67"/>
      <c r="U204" s="67"/>
      <c r="V204" s="67"/>
      <c r="W204" s="67"/>
      <c r="X204" s="67" t="s">
        <v>127</v>
      </c>
      <c r="Y204" s="67" t="s">
        <v>109</v>
      </c>
      <c r="Z204" s="67" t="s">
        <v>128</v>
      </c>
      <c r="AA204" s="67" t="s">
        <v>109</v>
      </c>
      <c r="AB204" s="67" t="s">
        <v>128</v>
      </c>
      <c r="AC204" s="67" t="s">
        <v>128</v>
      </c>
      <c r="AD204" s="52">
        <v>5</v>
      </c>
      <c r="AE204" s="67" t="s">
        <v>938</v>
      </c>
      <c r="AF204" s="67" t="s">
        <v>938</v>
      </c>
      <c r="AG204" s="55" t="s">
        <v>905</v>
      </c>
      <c r="AH204" s="56" t="s">
        <v>939</v>
      </c>
      <c r="AI204" s="58"/>
      <c r="AJ204" s="60"/>
      <c r="AK204" s="58"/>
      <c r="AL204" s="58"/>
      <c r="AM204" s="58"/>
      <c r="AN204" s="58"/>
      <c r="AO204" s="58"/>
    </row>
    <row r="205" spans="1:41" s="44" customFormat="1" ht="81.900000000000006" customHeight="1">
      <c r="A205" s="55"/>
      <c r="B205" s="68" t="s">
        <v>940</v>
      </c>
      <c r="C205" s="56" t="s">
        <v>904</v>
      </c>
      <c r="D205" s="58" t="s">
        <v>151</v>
      </c>
      <c r="E205" s="58" t="s">
        <v>941</v>
      </c>
      <c r="F205" s="58" t="s">
        <v>130</v>
      </c>
      <c r="G205" s="58" t="s">
        <v>249</v>
      </c>
      <c r="H205" s="67" t="s">
        <v>942</v>
      </c>
      <c r="I205" s="67"/>
      <c r="J205" s="58">
        <v>43</v>
      </c>
      <c r="K205" s="58">
        <v>43</v>
      </c>
      <c r="L205" s="58">
        <v>43</v>
      </c>
      <c r="M205" s="67"/>
      <c r="N205" s="67"/>
      <c r="O205" s="67"/>
      <c r="P205" s="67"/>
      <c r="Q205" s="67"/>
      <c r="R205" s="67"/>
      <c r="S205" s="67"/>
      <c r="T205" s="67"/>
      <c r="U205" s="67"/>
      <c r="V205" s="67"/>
      <c r="W205" s="67"/>
      <c r="X205" s="67" t="s">
        <v>127</v>
      </c>
      <c r="Y205" s="67" t="s">
        <v>109</v>
      </c>
      <c r="Z205" s="67" t="s">
        <v>128</v>
      </c>
      <c r="AA205" s="67" t="s">
        <v>109</v>
      </c>
      <c r="AB205" s="67" t="s">
        <v>128</v>
      </c>
      <c r="AC205" s="67" t="s">
        <v>128</v>
      </c>
      <c r="AD205" s="52">
        <v>7</v>
      </c>
      <c r="AE205" s="67" t="s">
        <v>943</v>
      </c>
      <c r="AF205" s="67" t="s">
        <v>943</v>
      </c>
      <c r="AG205" s="55" t="s">
        <v>905</v>
      </c>
      <c r="AH205" s="56" t="s">
        <v>944</v>
      </c>
      <c r="AI205" s="58"/>
      <c r="AJ205" s="60"/>
      <c r="AK205" s="58"/>
      <c r="AL205" s="58"/>
      <c r="AM205" s="58"/>
      <c r="AN205" s="58"/>
      <c r="AO205" s="58"/>
    </row>
    <row r="206" spans="1:41" s="44" customFormat="1" ht="81.900000000000006" customHeight="1">
      <c r="A206" s="55"/>
      <c r="B206" s="68" t="s">
        <v>945</v>
      </c>
      <c r="C206" s="56" t="s">
        <v>904</v>
      </c>
      <c r="D206" s="58" t="s">
        <v>151</v>
      </c>
      <c r="E206" s="58" t="s">
        <v>946</v>
      </c>
      <c r="F206" s="58" t="s">
        <v>130</v>
      </c>
      <c r="G206" s="58" t="s">
        <v>249</v>
      </c>
      <c r="H206" s="67" t="s">
        <v>947</v>
      </c>
      <c r="I206" s="67"/>
      <c r="J206" s="58">
        <v>37</v>
      </c>
      <c r="K206" s="58">
        <v>37</v>
      </c>
      <c r="L206" s="58">
        <v>37</v>
      </c>
      <c r="M206" s="67"/>
      <c r="N206" s="67"/>
      <c r="O206" s="67"/>
      <c r="P206" s="67"/>
      <c r="Q206" s="67"/>
      <c r="R206" s="67"/>
      <c r="S206" s="67"/>
      <c r="T206" s="67"/>
      <c r="U206" s="67"/>
      <c r="V206" s="67"/>
      <c r="W206" s="67"/>
      <c r="X206" s="67" t="s">
        <v>127</v>
      </c>
      <c r="Y206" s="67" t="s">
        <v>109</v>
      </c>
      <c r="Z206" s="67" t="s">
        <v>128</v>
      </c>
      <c r="AA206" s="67" t="s">
        <v>109</v>
      </c>
      <c r="AB206" s="67" t="s">
        <v>128</v>
      </c>
      <c r="AC206" s="67" t="s">
        <v>128</v>
      </c>
      <c r="AD206" s="52">
        <v>6</v>
      </c>
      <c r="AE206" s="67" t="s">
        <v>948</v>
      </c>
      <c r="AF206" s="67" t="s">
        <v>948</v>
      </c>
      <c r="AG206" s="55" t="s">
        <v>905</v>
      </c>
      <c r="AH206" s="56" t="s">
        <v>949</v>
      </c>
      <c r="AI206" s="58"/>
      <c r="AJ206" s="60"/>
      <c r="AK206" s="58"/>
      <c r="AL206" s="58"/>
      <c r="AM206" s="58"/>
      <c r="AN206" s="58"/>
      <c r="AO206" s="58"/>
    </row>
    <row r="207" spans="1:41" s="44" customFormat="1" ht="81.900000000000006" customHeight="1">
      <c r="A207" s="55"/>
      <c r="B207" s="68" t="s">
        <v>950</v>
      </c>
      <c r="C207" s="56" t="s">
        <v>904</v>
      </c>
      <c r="D207" s="58" t="s">
        <v>151</v>
      </c>
      <c r="E207" s="58" t="s">
        <v>486</v>
      </c>
      <c r="F207" s="58" t="s">
        <v>130</v>
      </c>
      <c r="G207" s="58" t="s">
        <v>249</v>
      </c>
      <c r="H207" s="67" t="s">
        <v>487</v>
      </c>
      <c r="I207" s="67"/>
      <c r="J207" s="58">
        <v>56</v>
      </c>
      <c r="K207" s="58">
        <v>56</v>
      </c>
      <c r="L207" s="58">
        <v>56</v>
      </c>
      <c r="M207" s="67"/>
      <c r="N207" s="67"/>
      <c r="O207" s="67"/>
      <c r="P207" s="67"/>
      <c r="Q207" s="67"/>
      <c r="R207" s="67"/>
      <c r="S207" s="67"/>
      <c r="T207" s="67"/>
      <c r="U207" s="67"/>
      <c r="V207" s="67"/>
      <c r="W207" s="67"/>
      <c r="X207" s="67" t="s">
        <v>127</v>
      </c>
      <c r="Y207" s="67" t="s">
        <v>109</v>
      </c>
      <c r="Z207" s="67" t="s">
        <v>109</v>
      </c>
      <c r="AA207" s="67" t="s">
        <v>109</v>
      </c>
      <c r="AB207" s="67" t="s">
        <v>128</v>
      </c>
      <c r="AC207" s="67" t="s">
        <v>128</v>
      </c>
      <c r="AD207" s="52">
        <v>117</v>
      </c>
      <c r="AE207" s="67" t="s">
        <v>951</v>
      </c>
      <c r="AF207" s="67" t="s">
        <v>951</v>
      </c>
      <c r="AG207" s="55" t="s">
        <v>905</v>
      </c>
      <c r="AH207" s="56" t="s">
        <v>952</v>
      </c>
      <c r="AI207" s="58"/>
      <c r="AJ207" s="60"/>
      <c r="AK207" s="58"/>
      <c r="AL207" s="58"/>
      <c r="AM207" s="58"/>
      <c r="AN207" s="58"/>
      <c r="AO207" s="58"/>
    </row>
    <row r="208" spans="1:41" s="44" customFormat="1" ht="81.900000000000006" customHeight="1">
      <c r="A208" s="55"/>
      <c r="B208" s="68" t="s">
        <v>953</v>
      </c>
      <c r="C208" s="56" t="s">
        <v>904</v>
      </c>
      <c r="D208" s="58" t="s">
        <v>151</v>
      </c>
      <c r="E208" s="58" t="s">
        <v>241</v>
      </c>
      <c r="F208" s="58" t="s">
        <v>130</v>
      </c>
      <c r="G208" s="58" t="s">
        <v>249</v>
      </c>
      <c r="H208" s="58" t="s">
        <v>333</v>
      </c>
      <c r="I208" s="67"/>
      <c r="J208" s="58">
        <v>74</v>
      </c>
      <c r="K208" s="58">
        <v>74</v>
      </c>
      <c r="L208" s="58">
        <v>74</v>
      </c>
      <c r="M208" s="67"/>
      <c r="N208" s="67"/>
      <c r="O208" s="67"/>
      <c r="P208" s="67"/>
      <c r="Q208" s="67"/>
      <c r="R208" s="67"/>
      <c r="S208" s="67"/>
      <c r="T208" s="67"/>
      <c r="U208" s="67"/>
      <c r="V208" s="67"/>
      <c r="W208" s="67"/>
      <c r="X208" s="67" t="s">
        <v>127</v>
      </c>
      <c r="Y208" s="67" t="s">
        <v>109</v>
      </c>
      <c r="Z208" s="67" t="s">
        <v>109</v>
      </c>
      <c r="AA208" s="67" t="s">
        <v>109</v>
      </c>
      <c r="AB208" s="67" t="s">
        <v>128</v>
      </c>
      <c r="AC208" s="67" t="s">
        <v>128</v>
      </c>
      <c r="AD208" s="52">
        <v>147</v>
      </c>
      <c r="AE208" s="67" t="s">
        <v>954</v>
      </c>
      <c r="AF208" s="67" t="s">
        <v>954</v>
      </c>
      <c r="AG208" s="55" t="s">
        <v>905</v>
      </c>
      <c r="AH208" s="56" t="s">
        <v>955</v>
      </c>
      <c r="AI208" s="58"/>
      <c r="AJ208" s="60"/>
      <c r="AK208" s="58"/>
      <c r="AL208" s="58"/>
      <c r="AM208" s="58"/>
      <c r="AN208" s="58"/>
      <c r="AO208" s="58"/>
    </row>
    <row r="209" spans="1:41" s="44" customFormat="1" ht="81.900000000000006" customHeight="1">
      <c r="A209" s="55"/>
      <c r="B209" s="68" t="s">
        <v>956</v>
      </c>
      <c r="C209" s="56" t="s">
        <v>904</v>
      </c>
      <c r="D209" s="58" t="s">
        <v>151</v>
      </c>
      <c r="E209" s="58" t="s">
        <v>328</v>
      </c>
      <c r="F209" s="58" t="s">
        <v>130</v>
      </c>
      <c r="G209" s="58" t="s">
        <v>249</v>
      </c>
      <c r="H209" s="67" t="s">
        <v>329</v>
      </c>
      <c r="I209" s="67"/>
      <c r="J209" s="58">
        <v>44</v>
      </c>
      <c r="K209" s="58">
        <v>44</v>
      </c>
      <c r="L209" s="58">
        <v>44</v>
      </c>
      <c r="M209" s="67"/>
      <c r="N209" s="67"/>
      <c r="O209" s="67"/>
      <c r="P209" s="67"/>
      <c r="Q209" s="67"/>
      <c r="R209" s="67"/>
      <c r="S209" s="67"/>
      <c r="T209" s="67"/>
      <c r="U209" s="67"/>
      <c r="V209" s="67"/>
      <c r="W209" s="67"/>
      <c r="X209" s="67" t="s">
        <v>127</v>
      </c>
      <c r="Y209" s="67" t="s">
        <v>109</v>
      </c>
      <c r="Z209" s="67" t="s">
        <v>109</v>
      </c>
      <c r="AA209" s="67" t="s">
        <v>109</v>
      </c>
      <c r="AB209" s="67" t="s">
        <v>128</v>
      </c>
      <c r="AC209" s="67" t="s">
        <v>128</v>
      </c>
      <c r="AD209" s="52">
        <v>116</v>
      </c>
      <c r="AE209" s="67" t="s">
        <v>957</v>
      </c>
      <c r="AF209" s="67" t="s">
        <v>957</v>
      </c>
      <c r="AG209" s="55" t="s">
        <v>905</v>
      </c>
      <c r="AH209" s="56" t="s">
        <v>958</v>
      </c>
      <c r="AI209" s="58"/>
      <c r="AJ209" s="60"/>
      <c r="AK209" s="58"/>
      <c r="AL209" s="58"/>
      <c r="AM209" s="58"/>
      <c r="AN209" s="58"/>
      <c r="AO209" s="58"/>
    </row>
    <row r="210" spans="1:41" s="44" customFormat="1" ht="81.900000000000006" customHeight="1">
      <c r="A210" s="55"/>
      <c r="B210" s="68" t="s">
        <v>959</v>
      </c>
      <c r="C210" s="56" t="s">
        <v>904</v>
      </c>
      <c r="D210" s="58" t="s">
        <v>151</v>
      </c>
      <c r="E210" s="58" t="s">
        <v>323</v>
      </c>
      <c r="F210" s="58" t="s">
        <v>130</v>
      </c>
      <c r="G210" s="58" t="s">
        <v>249</v>
      </c>
      <c r="H210" s="58" t="s">
        <v>793</v>
      </c>
      <c r="I210" s="67"/>
      <c r="J210" s="58">
        <v>74</v>
      </c>
      <c r="K210" s="58">
        <v>74</v>
      </c>
      <c r="L210" s="58">
        <v>74</v>
      </c>
      <c r="M210" s="67"/>
      <c r="N210" s="67"/>
      <c r="O210" s="67"/>
      <c r="P210" s="67"/>
      <c r="Q210" s="67"/>
      <c r="R210" s="67"/>
      <c r="S210" s="67"/>
      <c r="T210" s="67"/>
      <c r="U210" s="67"/>
      <c r="V210" s="67"/>
      <c r="W210" s="67"/>
      <c r="X210" s="67" t="s">
        <v>127</v>
      </c>
      <c r="Y210" s="67" t="s">
        <v>109</v>
      </c>
      <c r="Z210" s="67" t="s">
        <v>109</v>
      </c>
      <c r="AA210" s="67" t="s">
        <v>109</v>
      </c>
      <c r="AB210" s="67" t="s">
        <v>128</v>
      </c>
      <c r="AC210" s="67" t="s">
        <v>128</v>
      </c>
      <c r="AD210" s="52">
        <v>152</v>
      </c>
      <c r="AE210" s="67" t="s">
        <v>960</v>
      </c>
      <c r="AF210" s="67" t="s">
        <v>960</v>
      </c>
      <c r="AG210" s="55" t="s">
        <v>905</v>
      </c>
      <c r="AH210" s="56" t="s">
        <v>961</v>
      </c>
      <c r="AI210" s="58"/>
      <c r="AJ210" s="60"/>
      <c r="AK210" s="58"/>
      <c r="AL210" s="58"/>
      <c r="AM210" s="58"/>
      <c r="AN210" s="58"/>
      <c r="AO210" s="58"/>
    </row>
    <row r="211" spans="1:41" s="44" customFormat="1" ht="81.900000000000006" customHeight="1">
      <c r="A211" s="55"/>
      <c r="B211" s="68" t="s">
        <v>962</v>
      </c>
      <c r="C211" s="56" t="s">
        <v>904</v>
      </c>
      <c r="D211" s="58" t="s">
        <v>151</v>
      </c>
      <c r="E211" s="58" t="s">
        <v>345</v>
      </c>
      <c r="F211" s="58" t="s">
        <v>130</v>
      </c>
      <c r="G211" s="58" t="s">
        <v>249</v>
      </c>
      <c r="H211" s="58" t="s">
        <v>346</v>
      </c>
      <c r="I211" s="67"/>
      <c r="J211" s="58">
        <v>68</v>
      </c>
      <c r="K211" s="58">
        <v>68</v>
      </c>
      <c r="L211" s="58">
        <v>68</v>
      </c>
      <c r="M211" s="67"/>
      <c r="N211" s="67"/>
      <c r="O211" s="67"/>
      <c r="P211" s="67"/>
      <c r="Q211" s="67"/>
      <c r="R211" s="67"/>
      <c r="S211" s="67"/>
      <c r="T211" s="67"/>
      <c r="U211" s="67"/>
      <c r="V211" s="67"/>
      <c r="W211" s="67"/>
      <c r="X211" s="67" t="s">
        <v>127</v>
      </c>
      <c r="Y211" s="67" t="s">
        <v>109</v>
      </c>
      <c r="Z211" s="67" t="s">
        <v>109</v>
      </c>
      <c r="AA211" s="67" t="s">
        <v>109</v>
      </c>
      <c r="AB211" s="67" t="s">
        <v>128</v>
      </c>
      <c r="AC211" s="67" t="s">
        <v>128</v>
      </c>
      <c r="AD211" s="52">
        <v>139</v>
      </c>
      <c r="AE211" s="67" t="s">
        <v>963</v>
      </c>
      <c r="AF211" s="67" t="s">
        <v>963</v>
      </c>
      <c r="AG211" s="55" t="s">
        <v>905</v>
      </c>
      <c r="AH211" s="56" t="s">
        <v>964</v>
      </c>
      <c r="AI211" s="58"/>
      <c r="AJ211" s="60"/>
      <c r="AK211" s="58"/>
      <c r="AL211" s="58"/>
      <c r="AM211" s="58"/>
      <c r="AN211" s="58"/>
      <c r="AO211" s="58"/>
    </row>
    <row r="212" spans="1:41" s="44" customFormat="1" ht="81.900000000000006" customHeight="1">
      <c r="A212" s="55"/>
      <c r="B212" s="68" t="s">
        <v>965</v>
      </c>
      <c r="C212" s="56" t="s">
        <v>904</v>
      </c>
      <c r="D212" s="58" t="s">
        <v>151</v>
      </c>
      <c r="E212" s="58" t="s">
        <v>340</v>
      </c>
      <c r="F212" s="58" t="s">
        <v>130</v>
      </c>
      <c r="G212" s="58" t="s">
        <v>249</v>
      </c>
      <c r="H212" s="67" t="s">
        <v>746</v>
      </c>
      <c r="I212" s="67"/>
      <c r="J212" s="58">
        <v>74</v>
      </c>
      <c r="K212" s="58">
        <v>74</v>
      </c>
      <c r="L212" s="58">
        <v>74</v>
      </c>
      <c r="M212" s="67"/>
      <c r="N212" s="67"/>
      <c r="O212" s="67"/>
      <c r="P212" s="67"/>
      <c r="Q212" s="67"/>
      <c r="R212" s="67"/>
      <c r="S212" s="67"/>
      <c r="T212" s="67"/>
      <c r="U212" s="67"/>
      <c r="V212" s="67"/>
      <c r="W212" s="67"/>
      <c r="X212" s="67" t="s">
        <v>127</v>
      </c>
      <c r="Y212" s="67" t="s">
        <v>109</v>
      </c>
      <c r="Z212" s="67" t="s">
        <v>109</v>
      </c>
      <c r="AA212" s="67" t="s">
        <v>109</v>
      </c>
      <c r="AB212" s="67" t="s">
        <v>128</v>
      </c>
      <c r="AC212" s="67" t="s">
        <v>128</v>
      </c>
      <c r="AD212" s="52">
        <v>137</v>
      </c>
      <c r="AE212" s="67" t="s">
        <v>966</v>
      </c>
      <c r="AF212" s="67" t="s">
        <v>966</v>
      </c>
      <c r="AG212" s="55" t="s">
        <v>905</v>
      </c>
      <c r="AH212" s="56" t="s">
        <v>967</v>
      </c>
      <c r="AI212" s="58"/>
      <c r="AJ212" s="60"/>
      <c r="AK212" s="58"/>
      <c r="AL212" s="58"/>
      <c r="AM212" s="58"/>
      <c r="AN212" s="58"/>
      <c r="AO212" s="58"/>
    </row>
    <row r="213" spans="1:41" s="44" customFormat="1" ht="63" customHeight="1">
      <c r="A213" s="55"/>
      <c r="B213" s="68" t="s">
        <v>968</v>
      </c>
      <c r="C213" s="56" t="s">
        <v>904</v>
      </c>
      <c r="D213" s="58" t="s">
        <v>144</v>
      </c>
      <c r="E213" s="58" t="s">
        <v>767</v>
      </c>
      <c r="F213" s="58" t="s">
        <v>130</v>
      </c>
      <c r="G213" s="58" t="s">
        <v>249</v>
      </c>
      <c r="H213" s="58" t="s">
        <v>969</v>
      </c>
      <c r="I213" s="58"/>
      <c r="J213" s="112">
        <v>125</v>
      </c>
      <c r="K213" s="112">
        <v>125</v>
      </c>
      <c r="L213" s="112">
        <v>125</v>
      </c>
      <c r="M213" s="58"/>
      <c r="N213" s="58"/>
      <c r="O213" s="58"/>
      <c r="P213" s="58"/>
      <c r="Q213" s="58"/>
      <c r="R213" s="58"/>
      <c r="S213" s="58"/>
      <c r="T213" s="58"/>
      <c r="U213" s="58"/>
      <c r="V213" s="58"/>
      <c r="W213" s="58"/>
      <c r="X213" s="58" t="s">
        <v>127</v>
      </c>
      <c r="Y213" s="58" t="s">
        <v>109</v>
      </c>
      <c r="Z213" s="58" t="s">
        <v>109</v>
      </c>
      <c r="AA213" s="58" t="s">
        <v>109</v>
      </c>
      <c r="AB213" s="58" t="s">
        <v>109</v>
      </c>
      <c r="AC213" s="58" t="s">
        <v>128</v>
      </c>
      <c r="AD213" s="58">
        <v>74</v>
      </c>
      <c r="AE213" s="58">
        <v>251</v>
      </c>
      <c r="AF213" s="58">
        <v>251</v>
      </c>
      <c r="AG213" s="56" t="s">
        <v>970</v>
      </c>
      <c r="AH213" s="56" t="s">
        <v>971</v>
      </c>
      <c r="AI213" s="58"/>
      <c r="AJ213" s="60"/>
      <c r="AK213" s="58"/>
      <c r="AL213" s="58"/>
      <c r="AM213" s="58"/>
      <c r="AN213" s="58"/>
      <c r="AO213" s="58"/>
    </row>
    <row r="214" spans="1:41" s="44" customFormat="1" ht="63" customHeight="1">
      <c r="A214" s="55"/>
      <c r="B214" s="68" t="s">
        <v>972</v>
      </c>
      <c r="C214" s="56" t="s">
        <v>904</v>
      </c>
      <c r="D214" s="58" t="s">
        <v>144</v>
      </c>
      <c r="E214" s="58" t="s">
        <v>684</v>
      </c>
      <c r="F214" s="58" t="s">
        <v>130</v>
      </c>
      <c r="G214" s="58" t="s">
        <v>249</v>
      </c>
      <c r="H214" s="58" t="s">
        <v>685</v>
      </c>
      <c r="I214" s="58"/>
      <c r="J214" s="112">
        <v>133.333333333333</v>
      </c>
      <c r="K214" s="112">
        <v>133.333333333333</v>
      </c>
      <c r="L214" s="112">
        <v>133.333333333333</v>
      </c>
      <c r="M214" s="58"/>
      <c r="N214" s="58"/>
      <c r="O214" s="58"/>
      <c r="P214" s="58"/>
      <c r="Q214" s="58"/>
      <c r="R214" s="58"/>
      <c r="S214" s="58"/>
      <c r="T214" s="58"/>
      <c r="U214" s="58"/>
      <c r="V214" s="58"/>
      <c r="W214" s="58"/>
      <c r="X214" s="58" t="s">
        <v>127</v>
      </c>
      <c r="Y214" s="58" t="s">
        <v>109</v>
      </c>
      <c r="Z214" s="58" t="s">
        <v>109</v>
      </c>
      <c r="AA214" s="58" t="s">
        <v>109</v>
      </c>
      <c r="AB214" s="58" t="s">
        <v>109</v>
      </c>
      <c r="AC214" s="58" t="s">
        <v>128</v>
      </c>
      <c r="AD214" s="58">
        <v>86</v>
      </c>
      <c r="AE214" s="58">
        <v>281</v>
      </c>
      <c r="AF214" s="58">
        <v>281</v>
      </c>
      <c r="AG214" s="56" t="s">
        <v>970</v>
      </c>
      <c r="AH214" s="56" t="s">
        <v>973</v>
      </c>
      <c r="AI214" s="58"/>
      <c r="AJ214" s="60"/>
      <c r="AK214" s="58"/>
      <c r="AL214" s="58"/>
      <c r="AM214" s="58"/>
      <c r="AN214" s="58"/>
      <c r="AO214" s="58"/>
    </row>
    <row r="215" spans="1:41" s="44" customFormat="1" ht="63" customHeight="1">
      <c r="A215" s="55"/>
      <c r="B215" s="68" t="s">
        <v>974</v>
      </c>
      <c r="C215" s="56" t="s">
        <v>904</v>
      </c>
      <c r="D215" s="58" t="s">
        <v>144</v>
      </c>
      <c r="E215" s="58" t="s">
        <v>563</v>
      </c>
      <c r="F215" s="58" t="s">
        <v>130</v>
      </c>
      <c r="G215" s="58" t="s">
        <v>249</v>
      </c>
      <c r="H215" s="58" t="s">
        <v>817</v>
      </c>
      <c r="I215" s="58"/>
      <c r="J215" s="112">
        <v>133</v>
      </c>
      <c r="K215" s="112">
        <v>133</v>
      </c>
      <c r="L215" s="112">
        <v>133</v>
      </c>
      <c r="M215" s="58"/>
      <c r="N215" s="58"/>
      <c r="O215" s="58"/>
      <c r="P215" s="58"/>
      <c r="Q215" s="58"/>
      <c r="R215" s="58"/>
      <c r="S215" s="58"/>
      <c r="T215" s="58"/>
      <c r="U215" s="58"/>
      <c r="V215" s="58"/>
      <c r="W215" s="58"/>
      <c r="X215" s="58" t="s">
        <v>127</v>
      </c>
      <c r="Y215" s="58" t="s">
        <v>109</v>
      </c>
      <c r="Z215" s="58" t="s">
        <v>109</v>
      </c>
      <c r="AA215" s="58" t="s">
        <v>109</v>
      </c>
      <c r="AB215" s="58" t="s">
        <v>109</v>
      </c>
      <c r="AC215" s="58" t="s">
        <v>128</v>
      </c>
      <c r="AD215" s="58">
        <v>123</v>
      </c>
      <c r="AE215" s="58">
        <v>416</v>
      </c>
      <c r="AF215" s="58">
        <v>416</v>
      </c>
      <c r="AG215" s="56" t="s">
        <v>970</v>
      </c>
      <c r="AH215" s="56" t="s">
        <v>975</v>
      </c>
      <c r="AI215" s="58"/>
      <c r="AJ215" s="60"/>
      <c r="AK215" s="58"/>
      <c r="AL215" s="58"/>
      <c r="AM215" s="58"/>
      <c r="AN215" s="58"/>
      <c r="AO215" s="58"/>
    </row>
    <row r="216" spans="1:41" s="44" customFormat="1" ht="63" customHeight="1">
      <c r="A216" s="55"/>
      <c r="B216" s="68" t="s">
        <v>976</v>
      </c>
      <c r="C216" s="56" t="s">
        <v>904</v>
      </c>
      <c r="D216" s="58" t="s">
        <v>144</v>
      </c>
      <c r="E216" s="58" t="s">
        <v>689</v>
      </c>
      <c r="F216" s="58" t="s">
        <v>130</v>
      </c>
      <c r="G216" s="58" t="s">
        <v>249</v>
      </c>
      <c r="H216" s="58" t="s">
        <v>690</v>
      </c>
      <c r="I216" s="58"/>
      <c r="J216" s="112">
        <v>133.666666666667</v>
      </c>
      <c r="K216" s="112">
        <v>133.666666666667</v>
      </c>
      <c r="L216" s="112">
        <v>133.666666666667</v>
      </c>
      <c r="M216" s="58"/>
      <c r="N216" s="58"/>
      <c r="O216" s="58"/>
      <c r="P216" s="58"/>
      <c r="Q216" s="58"/>
      <c r="R216" s="58"/>
      <c r="S216" s="58"/>
      <c r="T216" s="58"/>
      <c r="U216" s="58"/>
      <c r="V216" s="58"/>
      <c r="W216" s="58"/>
      <c r="X216" s="58" t="s">
        <v>127</v>
      </c>
      <c r="Y216" s="58" t="s">
        <v>109</v>
      </c>
      <c r="Z216" s="58" t="s">
        <v>109</v>
      </c>
      <c r="AA216" s="58" t="s">
        <v>109</v>
      </c>
      <c r="AB216" s="58" t="s">
        <v>109</v>
      </c>
      <c r="AC216" s="58" t="s">
        <v>128</v>
      </c>
      <c r="AD216" s="58">
        <v>144</v>
      </c>
      <c r="AE216" s="58">
        <v>517</v>
      </c>
      <c r="AF216" s="58">
        <v>517</v>
      </c>
      <c r="AG216" s="56" t="s">
        <v>970</v>
      </c>
      <c r="AH216" s="56" t="s">
        <v>977</v>
      </c>
      <c r="AI216" s="58"/>
      <c r="AJ216" s="60"/>
      <c r="AK216" s="58"/>
      <c r="AL216" s="58"/>
      <c r="AM216" s="58"/>
      <c r="AN216" s="58"/>
      <c r="AO216" s="58"/>
    </row>
    <row r="217" spans="1:41" s="44" customFormat="1" ht="63" customHeight="1">
      <c r="A217" s="55"/>
      <c r="B217" s="68" t="s">
        <v>978</v>
      </c>
      <c r="C217" s="56" t="s">
        <v>904</v>
      </c>
      <c r="D217" s="58" t="s">
        <v>144</v>
      </c>
      <c r="E217" s="58" t="s">
        <v>979</v>
      </c>
      <c r="F217" s="58" t="s">
        <v>130</v>
      </c>
      <c r="G217" s="58" t="s">
        <v>249</v>
      </c>
      <c r="H217" s="58" t="s">
        <v>980</v>
      </c>
      <c r="I217" s="58"/>
      <c r="J217" s="112">
        <v>75</v>
      </c>
      <c r="K217" s="112">
        <v>75</v>
      </c>
      <c r="L217" s="112">
        <v>75</v>
      </c>
      <c r="M217" s="58"/>
      <c r="N217" s="58"/>
      <c r="O217" s="58"/>
      <c r="P217" s="58"/>
      <c r="Q217" s="58"/>
      <c r="R217" s="58"/>
      <c r="S217" s="58"/>
      <c r="T217" s="58"/>
      <c r="U217" s="58"/>
      <c r="V217" s="58"/>
      <c r="W217" s="58"/>
      <c r="X217" s="58" t="s">
        <v>127</v>
      </c>
      <c r="Y217" s="58" t="s">
        <v>109</v>
      </c>
      <c r="Z217" s="58" t="s">
        <v>128</v>
      </c>
      <c r="AA217" s="58" t="s">
        <v>109</v>
      </c>
      <c r="AB217" s="58" t="s">
        <v>128</v>
      </c>
      <c r="AC217" s="58" t="s">
        <v>128</v>
      </c>
      <c r="AD217" s="58">
        <v>71</v>
      </c>
      <c r="AE217" s="58">
        <v>264</v>
      </c>
      <c r="AF217" s="58">
        <v>264</v>
      </c>
      <c r="AG217" s="56" t="s">
        <v>970</v>
      </c>
      <c r="AH217" s="56" t="s">
        <v>981</v>
      </c>
      <c r="AI217" s="58"/>
      <c r="AJ217" s="60"/>
      <c r="AK217" s="58"/>
      <c r="AL217" s="58"/>
      <c r="AM217" s="58"/>
      <c r="AN217" s="58"/>
      <c r="AO217" s="58"/>
    </row>
    <row r="218" spans="1:41" s="44" customFormat="1" ht="63" customHeight="1">
      <c r="A218" s="55"/>
      <c r="B218" s="68" t="s">
        <v>982</v>
      </c>
      <c r="C218" s="56" t="s">
        <v>904</v>
      </c>
      <c r="D218" s="58" t="s">
        <v>144</v>
      </c>
      <c r="E218" s="58" t="s">
        <v>983</v>
      </c>
      <c r="F218" s="58" t="s">
        <v>130</v>
      </c>
      <c r="G218" s="58" t="s">
        <v>249</v>
      </c>
      <c r="H218" s="58" t="s">
        <v>984</v>
      </c>
      <c r="I218" s="58"/>
      <c r="J218" s="112">
        <v>100</v>
      </c>
      <c r="K218" s="112">
        <v>100</v>
      </c>
      <c r="L218" s="112">
        <v>100</v>
      </c>
      <c r="M218" s="58"/>
      <c r="N218" s="58"/>
      <c r="O218" s="58"/>
      <c r="P218" s="58"/>
      <c r="Q218" s="58"/>
      <c r="R218" s="58"/>
      <c r="S218" s="58"/>
      <c r="T218" s="58"/>
      <c r="U218" s="58"/>
      <c r="V218" s="58"/>
      <c r="W218" s="58"/>
      <c r="X218" s="58" t="s">
        <v>127</v>
      </c>
      <c r="Y218" s="58" t="s">
        <v>109</v>
      </c>
      <c r="Z218" s="58" t="s">
        <v>128</v>
      </c>
      <c r="AA218" s="58" t="s">
        <v>109</v>
      </c>
      <c r="AB218" s="58" t="s">
        <v>128</v>
      </c>
      <c r="AC218" s="58" t="s">
        <v>128</v>
      </c>
      <c r="AD218" s="58">
        <v>107</v>
      </c>
      <c r="AE218" s="58">
        <v>338</v>
      </c>
      <c r="AF218" s="58">
        <v>338</v>
      </c>
      <c r="AG218" s="56" t="s">
        <v>970</v>
      </c>
      <c r="AH218" s="56" t="s">
        <v>985</v>
      </c>
      <c r="AI218" s="58"/>
      <c r="AJ218" s="60"/>
      <c r="AK218" s="58"/>
      <c r="AL218" s="58"/>
      <c r="AM218" s="58"/>
      <c r="AN218" s="58"/>
      <c r="AO218" s="58"/>
    </row>
    <row r="219" spans="1:41" s="44" customFormat="1" ht="63" customHeight="1">
      <c r="A219" s="55"/>
      <c r="B219" s="68" t="s">
        <v>986</v>
      </c>
      <c r="C219" s="56" t="s">
        <v>904</v>
      </c>
      <c r="D219" s="58" t="s">
        <v>144</v>
      </c>
      <c r="E219" s="58" t="s">
        <v>987</v>
      </c>
      <c r="F219" s="58" t="s">
        <v>130</v>
      </c>
      <c r="G219" s="58" t="s">
        <v>249</v>
      </c>
      <c r="H219" s="58" t="s">
        <v>988</v>
      </c>
      <c r="I219" s="58"/>
      <c r="J219" s="112">
        <v>75</v>
      </c>
      <c r="K219" s="112">
        <v>75</v>
      </c>
      <c r="L219" s="112">
        <v>75</v>
      </c>
      <c r="M219" s="58"/>
      <c r="N219" s="58"/>
      <c r="O219" s="58"/>
      <c r="P219" s="58"/>
      <c r="Q219" s="58"/>
      <c r="R219" s="58"/>
      <c r="S219" s="58"/>
      <c r="T219" s="58"/>
      <c r="U219" s="58"/>
      <c r="V219" s="58"/>
      <c r="W219" s="58"/>
      <c r="X219" s="58" t="s">
        <v>127</v>
      </c>
      <c r="Y219" s="58" t="s">
        <v>109</v>
      </c>
      <c r="Z219" s="58" t="s">
        <v>128</v>
      </c>
      <c r="AA219" s="58" t="s">
        <v>109</v>
      </c>
      <c r="AB219" s="58" t="s">
        <v>128</v>
      </c>
      <c r="AC219" s="58" t="s">
        <v>128</v>
      </c>
      <c r="AD219" s="58">
        <v>42</v>
      </c>
      <c r="AE219" s="58">
        <v>453</v>
      </c>
      <c r="AF219" s="58">
        <v>453</v>
      </c>
      <c r="AG219" s="56" t="s">
        <v>970</v>
      </c>
      <c r="AH219" s="56" t="s">
        <v>989</v>
      </c>
      <c r="AI219" s="58"/>
      <c r="AJ219" s="60"/>
      <c r="AK219" s="58"/>
      <c r="AL219" s="58"/>
      <c r="AM219" s="58"/>
      <c r="AN219" s="58"/>
      <c r="AO219" s="58"/>
    </row>
    <row r="220" spans="1:41" s="44" customFormat="1" ht="63" customHeight="1">
      <c r="A220" s="55"/>
      <c r="B220" s="68" t="s">
        <v>990</v>
      </c>
      <c r="C220" s="56" t="s">
        <v>904</v>
      </c>
      <c r="D220" s="58" t="s">
        <v>144</v>
      </c>
      <c r="E220" s="58" t="s">
        <v>569</v>
      </c>
      <c r="F220" s="58" t="s">
        <v>130</v>
      </c>
      <c r="G220" s="58" t="s">
        <v>249</v>
      </c>
      <c r="H220" s="58" t="s">
        <v>570</v>
      </c>
      <c r="I220" s="58"/>
      <c r="J220" s="112">
        <v>75</v>
      </c>
      <c r="K220" s="112">
        <v>75</v>
      </c>
      <c r="L220" s="112">
        <v>75</v>
      </c>
      <c r="M220" s="58"/>
      <c r="N220" s="58"/>
      <c r="O220" s="58"/>
      <c r="P220" s="58"/>
      <c r="Q220" s="58"/>
      <c r="R220" s="58"/>
      <c r="S220" s="58"/>
      <c r="T220" s="58"/>
      <c r="U220" s="58"/>
      <c r="V220" s="58"/>
      <c r="W220" s="58"/>
      <c r="X220" s="58" t="s">
        <v>127</v>
      </c>
      <c r="Y220" s="58" t="s">
        <v>109</v>
      </c>
      <c r="Z220" s="58" t="s">
        <v>128</v>
      </c>
      <c r="AA220" s="58" t="s">
        <v>109</v>
      </c>
      <c r="AB220" s="58" t="s">
        <v>128</v>
      </c>
      <c r="AC220" s="58" t="s">
        <v>128</v>
      </c>
      <c r="AD220" s="58">
        <v>47</v>
      </c>
      <c r="AE220" s="58">
        <v>130</v>
      </c>
      <c r="AF220" s="58">
        <v>130</v>
      </c>
      <c r="AG220" s="56" t="s">
        <v>970</v>
      </c>
      <c r="AH220" s="56" t="s">
        <v>528</v>
      </c>
      <c r="AI220" s="58"/>
      <c r="AJ220" s="60"/>
      <c r="AK220" s="58"/>
      <c r="AL220" s="58"/>
      <c r="AM220" s="58"/>
      <c r="AN220" s="58"/>
      <c r="AO220" s="58"/>
    </row>
    <row r="221" spans="1:41" s="44" customFormat="1" ht="63" customHeight="1">
      <c r="A221" s="55"/>
      <c r="B221" s="68" t="s">
        <v>991</v>
      </c>
      <c r="C221" s="56" t="s">
        <v>904</v>
      </c>
      <c r="D221" s="58" t="s">
        <v>144</v>
      </c>
      <c r="E221" s="58" t="s">
        <v>992</v>
      </c>
      <c r="F221" s="58" t="s">
        <v>130</v>
      </c>
      <c r="G221" s="58" t="s">
        <v>249</v>
      </c>
      <c r="H221" s="58" t="s">
        <v>993</v>
      </c>
      <c r="I221" s="58"/>
      <c r="J221" s="112">
        <v>66.6666666666667</v>
      </c>
      <c r="K221" s="112">
        <v>66.6666666666667</v>
      </c>
      <c r="L221" s="112">
        <v>66.6666666666667</v>
      </c>
      <c r="M221" s="58"/>
      <c r="N221" s="58"/>
      <c r="O221" s="58"/>
      <c r="P221" s="58"/>
      <c r="Q221" s="58"/>
      <c r="R221" s="58"/>
      <c r="S221" s="58"/>
      <c r="T221" s="58"/>
      <c r="U221" s="58"/>
      <c r="V221" s="58"/>
      <c r="W221" s="58"/>
      <c r="X221" s="58" t="s">
        <v>127</v>
      </c>
      <c r="Y221" s="58" t="s">
        <v>109</v>
      </c>
      <c r="Z221" s="58" t="s">
        <v>128</v>
      </c>
      <c r="AA221" s="58" t="s">
        <v>109</v>
      </c>
      <c r="AB221" s="58" t="s">
        <v>128</v>
      </c>
      <c r="AC221" s="58" t="s">
        <v>128</v>
      </c>
      <c r="AD221" s="58">
        <v>84</v>
      </c>
      <c r="AE221" s="58">
        <v>326</v>
      </c>
      <c r="AF221" s="58">
        <v>326</v>
      </c>
      <c r="AG221" s="56" t="s">
        <v>970</v>
      </c>
      <c r="AH221" s="56" t="s">
        <v>994</v>
      </c>
      <c r="AI221" s="58"/>
      <c r="AJ221" s="60"/>
      <c r="AK221" s="58"/>
      <c r="AL221" s="58"/>
      <c r="AM221" s="58"/>
      <c r="AN221" s="58"/>
      <c r="AO221" s="58"/>
    </row>
    <row r="222" spans="1:41" s="44" customFormat="1" ht="63" customHeight="1">
      <c r="A222" s="55"/>
      <c r="B222" s="68" t="s">
        <v>995</v>
      </c>
      <c r="C222" s="56" t="s">
        <v>904</v>
      </c>
      <c r="D222" s="58" t="s">
        <v>144</v>
      </c>
      <c r="E222" s="58" t="s">
        <v>996</v>
      </c>
      <c r="F222" s="58" t="s">
        <v>130</v>
      </c>
      <c r="G222" s="58" t="s">
        <v>249</v>
      </c>
      <c r="H222" s="58" t="s">
        <v>997</v>
      </c>
      <c r="I222" s="58"/>
      <c r="J222" s="112">
        <v>83.3333333333333</v>
      </c>
      <c r="K222" s="112">
        <v>83.3333333333333</v>
      </c>
      <c r="L222" s="112">
        <v>83.3333333333333</v>
      </c>
      <c r="M222" s="58"/>
      <c r="N222" s="58"/>
      <c r="O222" s="58"/>
      <c r="P222" s="58"/>
      <c r="Q222" s="58"/>
      <c r="R222" s="58"/>
      <c r="S222" s="58"/>
      <c r="T222" s="58"/>
      <c r="U222" s="58"/>
      <c r="V222" s="58"/>
      <c r="W222" s="58"/>
      <c r="X222" s="58" t="s">
        <v>127</v>
      </c>
      <c r="Y222" s="58" t="s">
        <v>109</v>
      </c>
      <c r="Z222" s="58" t="s">
        <v>128</v>
      </c>
      <c r="AA222" s="58" t="s">
        <v>109</v>
      </c>
      <c r="AB222" s="58" t="s">
        <v>128</v>
      </c>
      <c r="AC222" s="58" t="s">
        <v>128</v>
      </c>
      <c r="AD222" s="58">
        <v>94</v>
      </c>
      <c r="AE222" s="58">
        <v>332</v>
      </c>
      <c r="AF222" s="58">
        <v>332</v>
      </c>
      <c r="AG222" s="56" t="s">
        <v>970</v>
      </c>
      <c r="AH222" s="56" t="s">
        <v>998</v>
      </c>
      <c r="AI222" s="58"/>
      <c r="AJ222" s="60"/>
      <c r="AK222" s="58"/>
      <c r="AL222" s="58"/>
      <c r="AM222" s="58"/>
      <c r="AN222" s="58"/>
      <c r="AO222" s="58"/>
    </row>
    <row r="223" spans="1:41" s="113" customFormat="1" ht="63" customHeight="1">
      <c r="A223" s="68"/>
      <c r="B223" s="68" t="s">
        <v>999</v>
      </c>
      <c r="C223" s="56" t="s">
        <v>904</v>
      </c>
      <c r="D223" s="58" t="s">
        <v>185</v>
      </c>
      <c r="E223" s="58" t="s">
        <v>436</v>
      </c>
      <c r="F223" s="58">
        <v>2020</v>
      </c>
      <c r="G223" s="58" t="s">
        <v>249</v>
      </c>
      <c r="H223" s="58" t="s">
        <v>437</v>
      </c>
      <c r="I223" s="58"/>
      <c r="J223" s="58">
        <v>66.7</v>
      </c>
      <c r="K223" s="58">
        <v>66.7</v>
      </c>
      <c r="L223" s="58">
        <v>66.7</v>
      </c>
      <c r="M223" s="66"/>
      <c r="N223" s="66"/>
      <c r="O223" s="66"/>
      <c r="P223" s="66"/>
      <c r="Q223" s="66"/>
      <c r="R223" s="66"/>
      <c r="S223" s="66"/>
      <c r="T223" s="66"/>
      <c r="U223" s="66"/>
      <c r="V223" s="66"/>
      <c r="W223" s="66"/>
      <c r="X223" s="58" t="s">
        <v>108</v>
      </c>
      <c r="Y223" s="66" t="s">
        <v>109</v>
      </c>
      <c r="Z223" s="66" t="s">
        <v>128</v>
      </c>
      <c r="AA223" s="66" t="s">
        <v>109</v>
      </c>
      <c r="AB223" s="66" t="s">
        <v>128</v>
      </c>
      <c r="AC223" s="66" t="s">
        <v>128</v>
      </c>
      <c r="AD223" s="58">
        <v>137</v>
      </c>
      <c r="AE223" s="58">
        <v>395</v>
      </c>
      <c r="AF223" s="58">
        <v>395</v>
      </c>
      <c r="AG223" s="56" t="s">
        <v>905</v>
      </c>
      <c r="AH223" s="56" t="s">
        <v>1000</v>
      </c>
      <c r="AI223" s="66"/>
      <c r="AJ223" s="95"/>
      <c r="AK223" s="66"/>
      <c r="AL223" s="66"/>
      <c r="AM223" s="66"/>
      <c r="AN223" s="66"/>
      <c r="AO223" s="66"/>
    </row>
    <row r="224" spans="1:41" s="113" customFormat="1" ht="63" customHeight="1">
      <c r="A224" s="68"/>
      <c r="B224" s="68" t="s">
        <v>1001</v>
      </c>
      <c r="C224" s="56" t="s">
        <v>904</v>
      </c>
      <c r="D224" s="58" t="s">
        <v>185</v>
      </c>
      <c r="E224" s="58" t="s">
        <v>432</v>
      </c>
      <c r="F224" s="58">
        <v>2020</v>
      </c>
      <c r="G224" s="58" t="s">
        <v>249</v>
      </c>
      <c r="H224" s="58" t="s">
        <v>789</v>
      </c>
      <c r="I224" s="58"/>
      <c r="J224" s="58">
        <v>50</v>
      </c>
      <c r="K224" s="58">
        <v>50</v>
      </c>
      <c r="L224" s="58">
        <v>50</v>
      </c>
      <c r="M224" s="66"/>
      <c r="N224" s="66"/>
      <c r="O224" s="66"/>
      <c r="P224" s="66"/>
      <c r="Q224" s="66"/>
      <c r="R224" s="66"/>
      <c r="S224" s="66"/>
      <c r="T224" s="66"/>
      <c r="U224" s="66"/>
      <c r="V224" s="66"/>
      <c r="W224" s="66"/>
      <c r="X224" s="58" t="s">
        <v>108</v>
      </c>
      <c r="Y224" s="66" t="s">
        <v>109</v>
      </c>
      <c r="Z224" s="66" t="s">
        <v>128</v>
      </c>
      <c r="AA224" s="66" t="s">
        <v>109</v>
      </c>
      <c r="AB224" s="66" t="s">
        <v>128</v>
      </c>
      <c r="AC224" s="66" t="s">
        <v>128</v>
      </c>
      <c r="AD224" s="58">
        <v>57</v>
      </c>
      <c r="AE224" s="58">
        <v>188</v>
      </c>
      <c r="AF224" s="58">
        <v>188</v>
      </c>
      <c r="AG224" s="56" t="s">
        <v>905</v>
      </c>
      <c r="AH224" s="56" t="s">
        <v>1002</v>
      </c>
      <c r="AI224" s="66"/>
      <c r="AJ224" s="95"/>
      <c r="AK224" s="66"/>
      <c r="AL224" s="66"/>
      <c r="AM224" s="66"/>
      <c r="AN224" s="66"/>
      <c r="AO224" s="66"/>
    </row>
    <row r="225" spans="1:41 16353:16364" s="113" customFormat="1" ht="63" customHeight="1">
      <c r="A225" s="68"/>
      <c r="B225" s="68" t="s">
        <v>1003</v>
      </c>
      <c r="C225" s="56" t="s">
        <v>904</v>
      </c>
      <c r="D225" s="58" t="s">
        <v>185</v>
      </c>
      <c r="E225" s="58" t="s">
        <v>458</v>
      </c>
      <c r="F225" s="58">
        <v>2020</v>
      </c>
      <c r="G225" s="58" t="s">
        <v>249</v>
      </c>
      <c r="H225" s="58" t="s">
        <v>459</v>
      </c>
      <c r="I225" s="58"/>
      <c r="J225" s="58">
        <v>50</v>
      </c>
      <c r="K225" s="58">
        <v>50</v>
      </c>
      <c r="L225" s="58">
        <v>50</v>
      </c>
      <c r="M225" s="66"/>
      <c r="N225" s="66"/>
      <c r="O225" s="66"/>
      <c r="P225" s="66"/>
      <c r="Q225" s="66"/>
      <c r="R225" s="66"/>
      <c r="S225" s="66"/>
      <c r="T225" s="66"/>
      <c r="U225" s="66"/>
      <c r="V225" s="66"/>
      <c r="W225" s="66"/>
      <c r="X225" s="58" t="s">
        <v>108</v>
      </c>
      <c r="Y225" s="66" t="s">
        <v>109</v>
      </c>
      <c r="Z225" s="66" t="s">
        <v>128</v>
      </c>
      <c r="AA225" s="66" t="s">
        <v>109</v>
      </c>
      <c r="AB225" s="66" t="s">
        <v>128</v>
      </c>
      <c r="AC225" s="66" t="s">
        <v>128</v>
      </c>
      <c r="AD225" s="58">
        <v>73</v>
      </c>
      <c r="AE225" s="58">
        <v>232</v>
      </c>
      <c r="AF225" s="58">
        <v>232</v>
      </c>
      <c r="AG225" s="56" t="s">
        <v>905</v>
      </c>
      <c r="AH225" s="56" t="s">
        <v>1004</v>
      </c>
      <c r="AI225" s="66"/>
      <c r="AJ225" s="95"/>
      <c r="AK225" s="66"/>
      <c r="AL225" s="66"/>
      <c r="AM225" s="66"/>
      <c r="AN225" s="66"/>
      <c r="AO225" s="66"/>
    </row>
    <row r="226" spans="1:41 16353:16364" s="113" customFormat="1" ht="63" customHeight="1">
      <c r="A226" s="68"/>
      <c r="B226" s="68" t="s">
        <v>1005</v>
      </c>
      <c r="C226" s="56" t="s">
        <v>904</v>
      </c>
      <c r="D226" s="58" t="s">
        <v>185</v>
      </c>
      <c r="E226" s="58" t="s">
        <v>228</v>
      </c>
      <c r="F226" s="58">
        <v>2020</v>
      </c>
      <c r="G226" s="58" t="s">
        <v>249</v>
      </c>
      <c r="H226" s="58" t="s">
        <v>592</v>
      </c>
      <c r="I226" s="58"/>
      <c r="J226" s="58">
        <v>33.299999999999997</v>
      </c>
      <c r="K226" s="58">
        <v>33.299999999999997</v>
      </c>
      <c r="L226" s="58">
        <v>33.299999999999997</v>
      </c>
      <c r="M226" s="66"/>
      <c r="N226" s="66"/>
      <c r="O226" s="66"/>
      <c r="P226" s="66"/>
      <c r="Q226" s="66"/>
      <c r="R226" s="66"/>
      <c r="S226" s="66"/>
      <c r="T226" s="66"/>
      <c r="U226" s="66"/>
      <c r="V226" s="66"/>
      <c r="W226" s="66"/>
      <c r="X226" s="58" t="s">
        <v>108</v>
      </c>
      <c r="Y226" s="66" t="s">
        <v>109</v>
      </c>
      <c r="Z226" s="66" t="s">
        <v>128</v>
      </c>
      <c r="AA226" s="66" t="s">
        <v>109</v>
      </c>
      <c r="AB226" s="66" t="s">
        <v>128</v>
      </c>
      <c r="AC226" s="66" t="s">
        <v>128</v>
      </c>
      <c r="AD226" s="58">
        <v>62</v>
      </c>
      <c r="AE226" s="58">
        <v>196</v>
      </c>
      <c r="AF226" s="58">
        <v>196</v>
      </c>
      <c r="AG226" s="56" t="s">
        <v>905</v>
      </c>
      <c r="AH226" s="56" t="s">
        <v>1006</v>
      </c>
      <c r="AI226" s="66"/>
      <c r="AJ226" s="95"/>
      <c r="AK226" s="66"/>
      <c r="AL226" s="66"/>
      <c r="AM226" s="66"/>
      <c r="AN226" s="66"/>
      <c r="AO226" s="66"/>
    </row>
    <row r="227" spans="1:41 16353:16364" s="44" customFormat="1" ht="63" customHeight="1">
      <c r="A227" s="56"/>
      <c r="B227" s="68" t="s">
        <v>1007</v>
      </c>
      <c r="C227" s="56" t="s">
        <v>904</v>
      </c>
      <c r="D227" s="58" t="s">
        <v>177</v>
      </c>
      <c r="E227" s="58" t="s">
        <v>472</v>
      </c>
      <c r="F227" s="58">
        <v>2020</v>
      </c>
      <c r="G227" s="58" t="s">
        <v>249</v>
      </c>
      <c r="H227" s="58" t="s">
        <v>1008</v>
      </c>
      <c r="I227" s="58"/>
      <c r="J227" s="58">
        <v>30</v>
      </c>
      <c r="K227" s="58">
        <v>30</v>
      </c>
      <c r="L227" s="58">
        <v>30</v>
      </c>
      <c r="M227" s="58"/>
      <c r="N227" s="58"/>
      <c r="O227" s="58"/>
      <c r="P227" s="58"/>
      <c r="Q227" s="58"/>
      <c r="R227" s="58"/>
      <c r="S227" s="58"/>
      <c r="T227" s="58"/>
      <c r="U227" s="58"/>
      <c r="V227" s="58"/>
      <c r="W227" s="58"/>
      <c r="X227" s="58" t="s">
        <v>108</v>
      </c>
      <c r="Y227" s="58" t="s">
        <v>109</v>
      </c>
      <c r="Z227" s="58" t="s">
        <v>128</v>
      </c>
      <c r="AA227" s="58" t="s">
        <v>109</v>
      </c>
      <c r="AB227" s="58" t="s">
        <v>128</v>
      </c>
      <c r="AC227" s="58" t="s">
        <v>128</v>
      </c>
      <c r="AD227" s="58">
        <v>5</v>
      </c>
      <c r="AE227" s="58">
        <v>15</v>
      </c>
      <c r="AF227" s="58">
        <v>15</v>
      </c>
      <c r="AG227" s="56" t="s">
        <v>905</v>
      </c>
      <c r="AH227" s="56" t="s">
        <v>1009</v>
      </c>
      <c r="AI227" s="58"/>
      <c r="AJ227" s="60"/>
      <c r="XEE227" s="62"/>
      <c r="XEF227" s="62"/>
      <c r="XEG227" s="62"/>
      <c r="XEH227" s="62"/>
      <c r="XEI227" s="62"/>
      <c r="XEJ227" s="62"/>
    </row>
    <row r="228" spans="1:41 16353:16364" s="44" customFormat="1" ht="63" customHeight="1">
      <c r="A228" s="55"/>
      <c r="B228" s="68" t="s">
        <v>1010</v>
      </c>
      <c r="C228" s="56" t="s">
        <v>904</v>
      </c>
      <c r="D228" s="58" t="s">
        <v>177</v>
      </c>
      <c r="E228" s="58" t="s">
        <v>178</v>
      </c>
      <c r="F228" s="58">
        <v>2020</v>
      </c>
      <c r="G228" s="58" t="s">
        <v>249</v>
      </c>
      <c r="H228" s="58" t="s">
        <v>578</v>
      </c>
      <c r="I228" s="65"/>
      <c r="J228" s="58">
        <v>30</v>
      </c>
      <c r="K228" s="58">
        <v>30</v>
      </c>
      <c r="L228" s="66">
        <v>30</v>
      </c>
      <c r="M228" s="66"/>
      <c r="N228" s="66"/>
      <c r="O228" s="66"/>
      <c r="P228" s="66"/>
      <c r="Q228" s="66"/>
      <c r="R228" s="66"/>
      <c r="S228" s="66"/>
      <c r="T228" s="66"/>
      <c r="U228" s="66"/>
      <c r="V228" s="66"/>
      <c r="W228" s="66"/>
      <c r="X228" s="58" t="s">
        <v>108</v>
      </c>
      <c r="Y228" s="58" t="s">
        <v>109</v>
      </c>
      <c r="Z228" s="58" t="s">
        <v>128</v>
      </c>
      <c r="AA228" s="58" t="s">
        <v>109</v>
      </c>
      <c r="AB228" s="58" t="s">
        <v>128</v>
      </c>
      <c r="AC228" s="58" t="s">
        <v>128</v>
      </c>
      <c r="AD228" s="58">
        <v>5</v>
      </c>
      <c r="AE228" s="69">
        <v>16</v>
      </c>
      <c r="AF228" s="69">
        <v>16</v>
      </c>
      <c r="AG228" s="56" t="s">
        <v>905</v>
      </c>
      <c r="AH228" s="56" t="s">
        <v>1009</v>
      </c>
      <c r="AI228" s="58"/>
      <c r="AJ228" s="60"/>
      <c r="XEE228" s="62"/>
      <c r="XEF228" s="62"/>
      <c r="XEG228" s="62"/>
      <c r="XEH228" s="62"/>
      <c r="XEI228" s="62"/>
      <c r="XEJ228" s="62"/>
    </row>
    <row r="229" spans="1:41 16353:16364" s="44" customFormat="1" ht="63" customHeight="1">
      <c r="A229" s="55"/>
      <c r="B229" s="68" t="s">
        <v>1011</v>
      </c>
      <c r="C229" s="56" t="s">
        <v>904</v>
      </c>
      <c r="D229" s="58" t="s">
        <v>177</v>
      </c>
      <c r="E229" s="58" t="s">
        <v>222</v>
      </c>
      <c r="F229" s="58">
        <v>2020</v>
      </c>
      <c r="G229" s="58" t="s">
        <v>249</v>
      </c>
      <c r="H229" s="58" t="s">
        <v>712</v>
      </c>
      <c r="I229" s="65"/>
      <c r="J229" s="58">
        <v>36</v>
      </c>
      <c r="K229" s="58">
        <v>36</v>
      </c>
      <c r="L229" s="66">
        <v>36</v>
      </c>
      <c r="M229" s="66"/>
      <c r="N229" s="66"/>
      <c r="O229" s="66"/>
      <c r="P229" s="66"/>
      <c r="Q229" s="66"/>
      <c r="R229" s="66"/>
      <c r="S229" s="66"/>
      <c r="T229" s="66"/>
      <c r="U229" s="66"/>
      <c r="V229" s="66"/>
      <c r="W229" s="66"/>
      <c r="X229" s="58" t="s">
        <v>108</v>
      </c>
      <c r="Y229" s="58" t="s">
        <v>109</v>
      </c>
      <c r="Z229" s="58" t="s">
        <v>128</v>
      </c>
      <c r="AA229" s="58" t="s">
        <v>109</v>
      </c>
      <c r="AB229" s="58" t="s">
        <v>128</v>
      </c>
      <c r="AC229" s="58" t="s">
        <v>128</v>
      </c>
      <c r="AD229" s="58">
        <v>6</v>
      </c>
      <c r="AE229" s="69">
        <v>29</v>
      </c>
      <c r="AF229" s="69">
        <v>29</v>
      </c>
      <c r="AG229" s="56" t="s">
        <v>905</v>
      </c>
      <c r="AH229" s="56" t="s">
        <v>1009</v>
      </c>
      <c r="AI229" s="58"/>
      <c r="AJ229" s="60"/>
      <c r="XEE229" s="62"/>
      <c r="XEF229" s="62"/>
      <c r="XEG229" s="62"/>
      <c r="XEH229" s="62"/>
      <c r="XEI229" s="62"/>
      <c r="XEJ229" s="62"/>
    </row>
    <row r="230" spans="1:41 16353:16364" s="44" customFormat="1" ht="63" customHeight="1">
      <c r="A230" s="55"/>
      <c r="B230" s="68" t="s">
        <v>1012</v>
      </c>
      <c r="C230" s="56" t="s">
        <v>904</v>
      </c>
      <c r="D230" s="58" t="s">
        <v>177</v>
      </c>
      <c r="E230" s="58" t="s">
        <v>720</v>
      </c>
      <c r="F230" s="58">
        <v>2020</v>
      </c>
      <c r="G230" s="58" t="s">
        <v>249</v>
      </c>
      <c r="H230" s="58" t="s">
        <v>825</v>
      </c>
      <c r="I230" s="65"/>
      <c r="J230" s="58">
        <v>36</v>
      </c>
      <c r="K230" s="58">
        <v>36</v>
      </c>
      <c r="L230" s="66">
        <v>36</v>
      </c>
      <c r="M230" s="66"/>
      <c r="N230" s="66"/>
      <c r="O230" s="66"/>
      <c r="P230" s="66"/>
      <c r="Q230" s="66"/>
      <c r="R230" s="66"/>
      <c r="S230" s="66"/>
      <c r="T230" s="66"/>
      <c r="U230" s="66"/>
      <c r="V230" s="66"/>
      <c r="W230" s="66"/>
      <c r="X230" s="58" t="s">
        <v>108</v>
      </c>
      <c r="Y230" s="58" t="s">
        <v>109</v>
      </c>
      <c r="Z230" s="58" t="s">
        <v>128</v>
      </c>
      <c r="AA230" s="58" t="s">
        <v>109</v>
      </c>
      <c r="AB230" s="58" t="s">
        <v>128</v>
      </c>
      <c r="AC230" s="58" t="s">
        <v>128</v>
      </c>
      <c r="AD230" s="58">
        <v>6</v>
      </c>
      <c r="AE230" s="69">
        <v>25</v>
      </c>
      <c r="AF230" s="69">
        <v>25</v>
      </c>
      <c r="AG230" s="56" t="s">
        <v>905</v>
      </c>
      <c r="AH230" s="56" t="s">
        <v>1009</v>
      </c>
      <c r="AI230" s="58"/>
      <c r="AJ230" s="60"/>
      <c r="XEE230" s="62"/>
      <c r="XEF230" s="62"/>
      <c r="XEG230" s="62"/>
      <c r="XEH230" s="62"/>
      <c r="XEI230" s="62"/>
      <c r="XEJ230" s="62"/>
    </row>
    <row r="231" spans="1:41 16353:16364" s="44" customFormat="1" ht="63" customHeight="1">
      <c r="A231" s="55"/>
      <c r="B231" s="68" t="s">
        <v>1013</v>
      </c>
      <c r="C231" s="56" t="s">
        <v>904</v>
      </c>
      <c r="D231" s="58" t="s">
        <v>177</v>
      </c>
      <c r="E231" s="58" t="s">
        <v>707</v>
      </c>
      <c r="F231" s="58">
        <v>2020</v>
      </c>
      <c r="G231" s="58" t="s">
        <v>249</v>
      </c>
      <c r="H231" s="58" t="s">
        <v>708</v>
      </c>
      <c r="I231" s="65"/>
      <c r="J231" s="58">
        <v>30</v>
      </c>
      <c r="K231" s="58">
        <v>30</v>
      </c>
      <c r="L231" s="66">
        <v>30</v>
      </c>
      <c r="M231" s="66"/>
      <c r="N231" s="66"/>
      <c r="O231" s="66"/>
      <c r="P231" s="66"/>
      <c r="Q231" s="66"/>
      <c r="R231" s="66"/>
      <c r="S231" s="66"/>
      <c r="T231" s="66"/>
      <c r="U231" s="66"/>
      <c r="V231" s="66"/>
      <c r="W231" s="66"/>
      <c r="X231" s="58" t="s">
        <v>108</v>
      </c>
      <c r="Y231" s="58" t="s">
        <v>109</v>
      </c>
      <c r="Z231" s="58" t="s">
        <v>128</v>
      </c>
      <c r="AA231" s="58" t="s">
        <v>109</v>
      </c>
      <c r="AB231" s="58" t="s">
        <v>128</v>
      </c>
      <c r="AC231" s="58" t="s">
        <v>128</v>
      </c>
      <c r="AD231" s="58">
        <v>5</v>
      </c>
      <c r="AE231" s="69">
        <v>22</v>
      </c>
      <c r="AF231" s="69">
        <v>22</v>
      </c>
      <c r="AG231" s="56" t="s">
        <v>905</v>
      </c>
      <c r="AH231" s="56" t="s">
        <v>1009</v>
      </c>
      <c r="AI231" s="58"/>
      <c r="AJ231" s="60"/>
      <c r="XEE231" s="62"/>
      <c r="XEF231" s="62"/>
      <c r="XEG231" s="62"/>
      <c r="XEH231" s="62"/>
      <c r="XEI231" s="62"/>
      <c r="XEJ231" s="62"/>
    </row>
    <row r="232" spans="1:41 16353:16364" s="44" customFormat="1" ht="63" customHeight="1">
      <c r="A232" s="55"/>
      <c r="B232" s="68" t="s">
        <v>1014</v>
      </c>
      <c r="C232" s="56" t="s">
        <v>904</v>
      </c>
      <c r="D232" s="58" t="s">
        <v>177</v>
      </c>
      <c r="E232" s="58" t="s">
        <v>1015</v>
      </c>
      <c r="F232" s="58">
        <v>2020</v>
      </c>
      <c r="G232" s="58" t="s">
        <v>249</v>
      </c>
      <c r="H232" s="58" t="s">
        <v>1016</v>
      </c>
      <c r="I232" s="65"/>
      <c r="J232" s="58">
        <v>36</v>
      </c>
      <c r="K232" s="58">
        <v>36</v>
      </c>
      <c r="L232" s="66">
        <v>36</v>
      </c>
      <c r="M232" s="66"/>
      <c r="N232" s="66"/>
      <c r="O232" s="66"/>
      <c r="P232" s="66"/>
      <c r="Q232" s="66"/>
      <c r="R232" s="66"/>
      <c r="S232" s="66"/>
      <c r="T232" s="66"/>
      <c r="U232" s="66"/>
      <c r="V232" s="66"/>
      <c r="W232" s="66"/>
      <c r="X232" s="58" t="s">
        <v>108</v>
      </c>
      <c r="Y232" s="58" t="s">
        <v>109</v>
      </c>
      <c r="Z232" s="58" t="s">
        <v>128</v>
      </c>
      <c r="AA232" s="58" t="s">
        <v>109</v>
      </c>
      <c r="AB232" s="58" t="s">
        <v>128</v>
      </c>
      <c r="AC232" s="58" t="s">
        <v>128</v>
      </c>
      <c r="AD232" s="58">
        <v>6</v>
      </c>
      <c r="AE232" s="69">
        <v>24</v>
      </c>
      <c r="AF232" s="69">
        <v>24</v>
      </c>
      <c r="AG232" s="56" t="s">
        <v>905</v>
      </c>
      <c r="AH232" s="56" t="s">
        <v>1009</v>
      </c>
      <c r="AI232" s="58"/>
      <c r="AJ232" s="60"/>
      <c r="XEE232" s="62"/>
      <c r="XEF232" s="62"/>
      <c r="XEG232" s="62"/>
      <c r="XEH232" s="62"/>
      <c r="XEI232" s="62"/>
      <c r="XEJ232" s="62"/>
    </row>
    <row r="233" spans="1:41 16353:16364" s="44" customFormat="1" ht="63" customHeight="1">
      <c r="A233" s="55"/>
      <c r="B233" s="68" t="s">
        <v>1017</v>
      </c>
      <c r="C233" s="56" t="s">
        <v>904</v>
      </c>
      <c r="D233" s="58" t="s">
        <v>177</v>
      </c>
      <c r="E233" s="58" t="s">
        <v>468</v>
      </c>
      <c r="F233" s="58">
        <v>2020</v>
      </c>
      <c r="G233" s="58" t="s">
        <v>249</v>
      </c>
      <c r="H233" s="58" t="s">
        <v>1018</v>
      </c>
      <c r="I233" s="65"/>
      <c r="J233" s="58">
        <v>36</v>
      </c>
      <c r="K233" s="58">
        <v>36</v>
      </c>
      <c r="L233" s="66">
        <v>36</v>
      </c>
      <c r="M233" s="66"/>
      <c r="N233" s="66"/>
      <c r="O233" s="66"/>
      <c r="P233" s="66"/>
      <c r="Q233" s="66"/>
      <c r="R233" s="66"/>
      <c r="S233" s="66"/>
      <c r="T233" s="66"/>
      <c r="U233" s="66"/>
      <c r="V233" s="66"/>
      <c r="W233" s="66"/>
      <c r="X233" s="58" t="s">
        <v>108</v>
      </c>
      <c r="Y233" s="58" t="s">
        <v>109</v>
      </c>
      <c r="Z233" s="58" t="s">
        <v>128</v>
      </c>
      <c r="AA233" s="58" t="s">
        <v>109</v>
      </c>
      <c r="AB233" s="58" t="s">
        <v>128</v>
      </c>
      <c r="AC233" s="58" t="s">
        <v>128</v>
      </c>
      <c r="AD233" s="58">
        <v>6</v>
      </c>
      <c r="AE233" s="69">
        <v>26</v>
      </c>
      <c r="AF233" s="69">
        <v>26</v>
      </c>
      <c r="AG233" s="56" t="s">
        <v>905</v>
      </c>
      <c r="AH233" s="56" t="s">
        <v>1009</v>
      </c>
      <c r="AI233" s="58"/>
      <c r="AJ233" s="60"/>
      <c r="XEE233" s="62"/>
      <c r="XEF233" s="62"/>
      <c r="XEG233" s="62"/>
      <c r="XEH233" s="62"/>
      <c r="XEI233" s="62"/>
      <c r="XEJ233" s="62"/>
    </row>
    <row r="234" spans="1:41 16353:16364" s="44" customFormat="1" ht="63" customHeight="1">
      <c r="A234" s="55"/>
      <c r="B234" s="68" t="s">
        <v>1019</v>
      </c>
      <c r="C234" s="56" t="s">
        <v>904</v>
      </c>
      <c r="D234" s="58" t="s">
        <v>177</v>
      </c>
      <c r="E234" s="58" t="s">
        <v>715</v>
      </c>
      <c r="F234" s="58">
        <v>2020</v>
      </c>
      <c r="G234" s="58" t="s">
        <v>249</v>
      </c>
      <c r="H234" s="69" t="s">
        <v>716</v>
      </c>
      <c r="I234" s="69"/>
      <c r="J234" s="58">
        <v>30</v>
      </c>
      <c r="K234" s="58">
        <v>30</v>
      </c>
      <c r="L234" s="66">
        <v>30</v>
      </c>
      <c r="M234" s="66"/>
      <c r="N234" s="66"/>
      <c r="O234" s="66"/>
      <c r="P234" s="66"/>
      <c r="Q234" s="66"/>
      <c r="R234" s="66"/>
      <c r="S234" s="66"/>
      <c r="T234" s="66"/>
      <c r="U234" s="66"/>
      <c r="V234" s="66"/>
      <c r="W234" s="66"/>
      <c r="X234" s="58" t="s">
        <v>108</v>
      </c>
      <c r="Y234" s="58" t="s">
        <v>109</v>
      </c>
      <c r="Z234" s="58" t="s">
        <v>128</v>
      </c>
      <c r="AA234" s="58" t="s">
        <v>109</v>
      </c>
      <c r="AB234" s="58" t="s">
        <v>128</v>
      </c>
      <c r="AC234" s="58" t="s">
        <v>128</v>
      </c>
      <c r="AD234" s="58">
        <v>5</v>
      </c>
      <c r="AE234" s="69">
        <v>13</v>
      </c>
      <c r="AF234" s="69">
        <v>13</v>
      </c>
      <c r="AG234" s="56" t="s">
        <v>905</v>
      </c>
      <c r="AH234" s="56" t="s">
        <v>1009</v>
      </c>
      <c r="AI234" s="69"/>
      <c r="AJ234" s="60"/>
      <c r="XEE234" s="62"/>
      <c r="XEF234" s="62"/>
      <c r="XEG234" s="62"/>
      <c r="XEH234" s="62"/>
      <c r="XEI234" s="62"/>
      <c r="XEJ234" s="62"/>
    </row>
    <row r="235" spans="1:41 16353:16364" s="92" customFormat="1" ht="63" customHeight="1">
      <c r="A235" s="55"/>
      <c r="B235" s="68" t="s">
        <v>1020</v>
      </c>
      <c r="C235" s="56" t="s">
        <v>904</v>
      </c>
      <c r="D235" s="58" t="s">
        <v>177</v>
      </c>
      <c r="E235" s="58" t="s">
        <v>463</v>
      </c>
      <c r="F235" s="58">
        <v>2020</v>
      </c>
      <c r="G235" s="58" t="s">
        <v>249</v>
      </c>
      <c r="H235" s="58" t="s">
        <v>575</v>
      </c>
      <c r="I235" s="69"/>
      <c r="J235" s="58">
        <v>36</v>
      </c>
      <c r="K235" s="58">
        <v>36</v>
      </c>
      <c r="L235" s="66">
        <v>36</v>
      </c>
      <c r="M235" s="66"/>
      <c r="N235" s="66"/>
      <c r="O235" s="66"/>
      <c r="P235" s="66"/>
      <c r="Q235" s="66"/>
      <c r="R235" s="66"/>
      <c r="S235" s="66"/>
      <c r="T235" s="66"/>
      <c r="U235" s="66"/>
      <c r="V235" s="66"/>
      <c r="W235" s="66"/>
      <c r="X235" s="58" t="s">
        <v>108</v>
      </c>
      <c r="Y235" s="58" t="s">
        <v>109</v>
      </c>
      <c r="Z235" s="58" t="s">
        <v>128</v>
      </c>
      <c r="AA235" s="58" t="s">
        <v>109</v>
      </c>
      <c r="AB235" s="58" t="s">
        <v>128</v>
      </c>
      <c r="AC235" s="58" t="s">
        <v>128</v>
      </c>
      <c r="AD235" s="58">
        <v>6</v>
      </c>
      <c r="AE235" s="58">
        <v>21</v>
      </c>
      <c r="AF235" s="58">
        <v>21</v>
      </c>
      <c r="AG235" s="56" t="s">
        <v>905</v>
      </c>
      <c r="AH235" s="56" t="s">
        <v>1009</v>
      </c>
      <c r="AI235" s="58"/>
      <c r="AJ235" s="95"/>
      <c r="XDY235" s="62"/>
      <c r="XDZ235" s="62"/>
      <c r="XEA235" s="62"/>
      <c r="XEB235" s="62"/>
      <c r="XEC235" s="62"/>
      <c r="XED235" s="62"/>
      <c r="XEE235" s="62"/>
      <c r="XEF235" s="62"/>
      <c r="XEG235" s="62"/>
      <c r="XEH235" s="62"/>
      <c r="XEI235" s="62"/>
      <c r="XEJ235" s="62"/>
    </row>
    <row r="236" spans="1:41 16353:16364" s="92" customFormat="1" ht="63" customHeight="1">
      <c r="A236" s="55"/>
      <c r="B236" s="114" t="s">
        <v>1832</v>
      </c>
      <c r="C236" s="115" t="s">
        <v>1021</v>
      </c>
      <c r="D236" s="87" t="s">
        <v>203</v>
      </c>
      <c r="E236" s="87" t="s">
        <v>379</v>
      </c>
      <c r="F236" s="83">
        <v>2020</v>
      </c>
      <c r="G236" s="83" t="s">
        <v>249</v>
      </c>
      <c r="H236" s="83" t="s">
        <v>1022</v>
      </c>
      <c r="I236" s="89"/>
      <c r="J236" s="83">
        <v>16</v>
      </c>
      <c r="K236" s="83">
        <v>16</v>
      </c>
      <c r="L236" s="83">
        <v>16</v>
      </c>
      <c r="M236" s="89"/>
      <c r="N236" s="89"/>
      <c r="O236" s="89"/>
      <c r="P236" s="116"/>
      <c r="Q236" s="89"/>
      <c r="R236" s="89"/>
      <c r="S236" s="89"/>
      <c r="T236" s="89"/>
      <c r="U236" s="89"/>
      <c r="V236" s="89"/>
      <c r="W236" s="89"/>
      <c r="X236" s="58" t="s">
        <v>108</v>
      </c>
      <c r="Y236" s="58" t="s">
        <v>109</v>
      </c>
      <c r="Z236" s="58" t="s">
        <v>109</v>
      </c>
      <c r="AA236" s="58" t="s">
        <v>128</v>
      </c>
      <c r="AB236" s="58" t="s">
        <v>128</v>
      </c>
      <c r="AC236" s="58" t="s">
        <v>128</v>
      </c>
      <c r="AD236" s="83">
        <v>232</v>
      </c>
      <c r="AE236" s="84">
        <v>700</v>
      </c>
      <c r="AF236" s="58">
        <v>700</v>
      </c>
      <c r="AG236" s="56" t="s">
        <v>375</v>
      </c>
      <c r="AH236" s="55" t="s">
        <v>1023</v>
      </c>
      <c r="AI236" s="58"/>
      <c r="XDY236" s="62"/>
      <c r="XDZ236" s="62"/>
      <c r="XEA236" s="62"/>
      <c r="XEB236" s="62"/>
      <c r="XEC236" s="62"/>
      <c r="XED236" s="62"/>
      <c r="XEE236" s="62"/>
      <c r="XEF236" s="62"/>
      <c r="XEG236" s="62"/>
      <c r="XEH236" s="62"/>
      <c r="XEI236" s="62"/>
      <c r="XEJ236" s="62"/>
    </row>
    <row r="237" spans="1:41 16353:16364" s="92" customFormat="1" ht="63" customHeight="1">
      <c r="A237" s="55"/>
      <c r="B237" s="114" t="s">
        <v>1833</v>
      </c>
      <c r="C237" s="115" t="s">
        <v>1024</v>
      </c>
      <c r="D237" s="87" t="s">
        <v>203</v>
      </c>
      <c r="E237" s="87" t="s">
        <v>210</v>
      </c>
      <c r="F237" s="83">
        <v>2020</v>
      </c>
      <c r="G237" s="83" t="s">
        <v>249</v>
      </c>
      <c r="H237" s="83" t="s">
        <v>1022</v>
      </c>
      <c r="I237" s="89"/>
      <c r="J237" s="83">
        <v>14.5588</v>
      </c>
      <c r="K237" s="83">
        <v>14.5588</v>
      </c>
      <c r="L237" s="83">
        <v>14.5588</v>
      </c>
      <c r="M237" s="89"/>
      <c r="N237" s="89"/>
      <c r="O237" s="89"/>
      <c r="P237" s="116"/>
      <c r="Q237" s="89"/>
      <c r="R237" s="89"/>
      <c r="S237" s="89"/>
      <c r="T237" s="89"/>
      <c r="U237" s="89"/>
      <c r="V237" s="89"/>
      <c r="W237" s="89"/>
      <c r="X237" s="58" t="s">
        <v>108</v>
      </c>
      <c r="Y237" s="58" t="s">
        <v>109</v>
      </c>
      <c r="Z237" s="58" t="s">
        <v>109</v>
      </c>
      <c r="AA237" s="58" t="s">
        <v>128</v>
      </c>
      <c r="AB237" s="58" t="s">
        <v>128</v>
      </c>
      <c r="AC237" s="58" t="s">
        <v>128</v>
      </c>
      <c r="AD237" s="83">
        <v>148</v>
      </c>
      <c r="AE237" s="84">
        <v>510</v>
      </c>
      <c r="AF237" s="58">
        <v>510</v>
      </c>
      <c r="AG237" s="56" t="s">
        <v>403</v>
      </c>
      <c r="AH237" s="55" t="s">
        <v>1025</v>
      </c>
      <c r="AI237" s="58"/>
      <c r="XDY237" s="62"/>
      <c r="XDZ237" s="62"/>
      <c r="XEA237" s="62"/>
      <c r="XEB237" s="62"/>
      <c r="XEC237" s="62"/>
      <c r="XED237" s="62"/>
      <c r="XEE237" s="62"/>
      <c r="XEF237" s="62"/>
      <c r="XEG237" s="62"/>
      <c r="XEH237" s="62"/>
      <c r="XEI237" s="62"/>
      <c r="XEJ237" s="62"/>
    </row>
    <row r="238" spans="1:41 16353:16364" s="44" customFormat="1" ht="63" customHeight="1">
      <c r="A238" s="55"/>
      <c r="B238" s="68" t="s">
        <v>1834</v>
      </c>
      <c r="C238" s="68" t="s">
        <v>1026</v>
      </c>
      <c r="D238" s="87" t="s">
        <v>185</v>
      </c>
      <c r="E238" s="87" t="s">
        <v>432</v>
      </c>
      <c r="F238" s="83">
        <v>2020</v>
      </c>
      <c r="G238" s="69" t="s">
        <v>249</v>
      </c>
      <c r="H238" s="69" t="s">
        <v>433</v>
      </c>
      <c r="I238" s="69"/>
      <c r="J238" s="80">
        <v>8.9746629999999996</v>
      </c>
      <c r="K238" s="80">
        <v>8.9746629999999996</v>
      </c>
      <c r="L238" s="80">
        <v>8.9746629999999996</v>
      </c>
      <c r="M238" s="80"/>
      <c r="N238" s="80"/>
      <c r="O238" s="80"/>
      <c r="P238" s="80"/>
      <c r="Q238" s="80"/>
      <c r="R238" s="80"/>
      <c r="S238" s="80"/>
      <c r="T238" s="80"/>
      <c r="U238" s="80"/>
      <c r="V238" s="80"/>
      <c r="W238" s="80"/>
      <c r="X238" s="69" t="s">
        <v>108</v>
      </c>
      <c r="Y238" s="69" t="s">
        <v>109</v>
      </c>
      <c r="Z238" s="69" t="s">
        <v>109</v>
      </c>
      <c r="AA238" s="69" t="s">
        <v>109</v>
      </c>
      <c r="AB238" s="69" t="s">
        <v>109</v>
      </c>
      <c r="AC238" s="69" t="s">
        <v>128</v>
      </c>
      <c r="AD238" s="69">
        <v>116</v>
      </c>
      <c r="AE238" s="69">
        <v>412</v>
      </c>
      <c r="AF238" s="69">
        <v>412</v>
      </c>
      <c r="AG238" s="68" t="s">
        <v>251</v>
      </c>
      <c r="AH238" s="68" t="s">
        <v>1027</v>
      </c>
      <c r="AI238" s="69"/>
      <c r="AJ238" s="88"/>
      <c r="AK238" s="58"/>
      <c r="AL238" s="58"/>
      <c r="AM238" s="58"/>
      <c r="AN238" s="58"/>
      <c r="AO238" s="58"/>
    </row>
    <row r="239" spans="1:41 16353:16364" s="44" customFormat="1" ht="32.4" customHeight="1">
      <c r="A239" s="51" t="s">
        <v>24</v>
      </c>
      <c r="B239" s="51"/>
      <c r="C239" s="51"/>
      <c r="D239" s="52"/>
      <c r="E239" s="52"/>
      <c r="F239" s="52"/>
      <c r="G239" s="52"/>
      <c r="H239" s="52"/>
      <c r="I239" s="52"/>
      <c r="J239" s="52">
        <f>J240+J241+J242+J245+J249+J252</f>
        <v>465.072</v>
      </c>
      <c r="K239" s="52">
        <f t="shared" ref="K239:W239" si="12">K240+K241+K242+K245+K249+K252</f>
        <v>33</v>
      </c>
      <c r="L239" s="52">
        <f t="shared" si="12"/>
        <v>33</v>
      </c>
      <c r="M239" s="52">
        <f t="shared" si="12"/>
        <v>0</v>
      </c>
      <c r="N239" s="52">
        <f t="shared" si="12"/>
        <v>0</v>
      </c>
      <c r="O239" s="52">
        <f t="shared" si="12"/>
        <v>0</v>
      </c>
      <c r="P239" s="52">
        <f t="shared" si="12"/>
        <v>432.072</v>
      </c>
      <c r="Q239" s="52">
        <f t="shared" si="12"/>
        <v>0</v>
      </c>
      <c r="R239" s="52">
        <f t="shared" si="12"/>
        <v>0</v>
      </c>
      <c r="S239" s="52">
        <f t="shared" si="12"/>
        <v>0</v>
      </c>
      <c r="T239" s="52">
        <f t="shared" si="12"/>
        <v>0</v>
      </c>
      <c r="U239" s="52">
        <f t="shared" si="12"/>
        <v>0</v>
      </c>
      <c r="V239" s="52">
        <f t="shared" si="12"/>
        <v>0</v>
      </c>
      <c r="W239" s="52">
        <f t="shared" si="12"/>
        <v>0</v>
      </c>
      <c r="X239" s="52"/>
      <c r="Y239" s="52"/>
      <c r="Z239" s="52"/>
      <c r="AA239" s="52"/>
      <c r="AB239" s="52"/>
      <c r="AC239" s="52"/>
      <c r="AD239" s="52"/>
      <c r="AE239" s="52"/>
      <c r="AF239" s="52"/>
      <c r="AG239" s="51"/>
      <c r="AH239" s="51"/>
      <c r="AI239" s="52"/>
      <c r="AJ239" s="53"/>
      <c r="AK239" s="52"/>
      <c r="AL239" s="52"/>
      <c r="AM239" s="52"/>
      <c r="AN239" s="52"/>
      <c r="AO239" s="52"/>
    </row>
    <row r="240" spans="1:41 16353:16364" s="62" customFormat="1" ht="95.1" customHeight="1">
      <c r="A240" s="56" t="s">
        <v>25</v>
      </c>
      <c r="B240" s="56"/>
      <c r="C240" s="56"/>
      <c r="D240" s="58"/>
      <c r="E240" s="58"/>
      <c r="F240" s="78"/>
      <c r="G240" s="58"/>
      <c r="H240" s="58"/>
      <c r="I240" s="58"/>
      <c r="J240" s="52"/>
      <c r="K240" s="52"/>
      <c r="L240" s="52"/>
      <c r="M240" s="52"/>
      <c r="N240" s="52"/>
      <c r="O240" s="52"/>
      <c r="P240" s="52"/>
      <c r="Q240" s="52"/>
      <c r="R240" s="52"/>
      <c r="S240" s="52"/>
      <c r="T240" s="52"/>
      <c r="U240" s="52"/>
      <c r="V240" s="52"/>
      <c r="W240" s="52"/>
      <c r="X240" s="58" t="s">
        <v>108</v>
      </c>
      <c r="Y240" s="58" t="s">
        <v>109</v>
      </c>
      <c r="Z240" s="58" t="s">
        <v>128</v>
      </c>
      <c r="AA240" s="58" t="s">
        <v>128</v>
      </c>
      <c r="AB240" s="58" t="s">
        <v>128</v>
      </c>
      <c r="AC240" s="58" t="s">
        <v>128</v>
      </c>
      <c r="AD240" s="58">
        <v>158</v>
      </c>
      <c r="AE240" s="58">
        <v>158</v>
      </c>
      <c r="AF240" s="58">
        <v>158</v>
      </c>
      <c r="AG240" s="56" t="s">
        <v>1028</v>
      </c>
      <c r="AH240" s="56" t="s">
        <v>1029</v>
      </c>
      <c r="AI240" s="52"/>
      <c r="AJ240" s="53"/>
      <c r="AK240" s="52"/>
      <c r="AL240" s="52"/>
      <c r="AM240" s="52"/>
      <c r="AN240" s="52"/>
      <c r="AO240" s="52"/>
    </row>
    <row r="241" spans="1:41" s="62" customFormat="1" ht="32.4" customHeight="1">
      <c r="A241" s="56" t="s">
        <v>26</v>
      </c>
      <c r="B241" s="51"/>
      <c r="C241" s="51"/>
      <c r="D241" s="52"/>
      <c r="E241" s="52"/>
      <c r="F241" s="52"/>
      <c r="G241" s="52"/>
      <c r="H241" s="52"/>
      <c r="I241" s="52"/>
      <c r="J241" s="52"/>
      <c r="K241" s="52"/>
      <c r="L241" s="52"/>
      <c r="M241" s="52"/>
      <c r="N241" s="52"/>
      <c r="O241" s="52"/>
      <c r="P241" s="52"/>
      <c r="Q241" s="52"/>
      <c r="R241" s="52"/>
      <c r="S241" s="52"/>
      <c r="T241" s="52"/>
      <c r="U241" s="52"/>
      <c r="V241" s="52"/>
      <c r="W241" s="52"/>
      <c r="X241" s="52"/>
      <c r="Y241" s="52"/>
      <c r="Z241" s="52"/>
      <c r="AA241" s="52"/>
      <c r="AB241" s="52"/>
      <c r="AC241" s="52"/>
      <c r="AD241" s="52"/>
      <c r="AE241" s="52"/>
      <c r="AF241" s="52"/>
      <c r="AG241" s="51"/>
      <c r="AH241" s="51"/>
      <c r="AI241" s="52"/>
      <c r="AJ241" s="53"/>
      <c r="AK241" s="52"/>
      <c r="AL241" s="52"/>
      <c r="AM241" s="52"/>
      <c r="AN241" s="52"/>
      <c r="AO241" s="52"/>
    </row>
    <row r="242" spans="1:41" s="62" customFormat="1" ht="32.4" customHeight="1">
      <c r="A242" s="56" t="s">
        <v>27</v>
      </c>
      <c r="B242" s="55"/>
      <c r="C242" s="56"/>
      <c r="D242" s="58"/>
      <c r="E242" s="58"/>
      <c r="F242" s="58"/>
      <c r="G242" s="58"/>
      <c r="H242" s="58"/>
      <c r="I242" s="58"/>
      <c r="J242" s="58">
        <f>SUM(J243:J244)</f>
        <v>360.95</v>
      </c>
      <c r="K242" s="58">
        <f t="shared" ref="K242:W242" si="13">SUM(K243:K244)</f>
        <v>0</v>
      </c>
      <c r="L242" s="58">
        <f t="shared" si="13"/>
        <v>0</v>
      </c>
      <c r="M242" s="58">
        <f t="shared" si="13"/>
        <v>0</v>
      </c>
      <c r="N242" s="58">
        <f t="shared" si="13"/>
        <v>0</v>
      </c>
      <c r="O242" s="58">
        <f t="shared" si="13"/>
        <v>0</v>
      </c>
      <c r="P242" s="58">
        <f t="shared" si="13"/>
        <v>360.95</v>
      </c>
      <c r="Q242" s="58">
        <f t="shared" si="13"/>
        <v>0</v>
      </c>
      <c r="R242" s="58">
        <f t="shared" si="13"/>
        <v>0</v>
      </c>
      <c r="S242" s="58">
        <f t="shared" si="13"/>
        <v>0</v>
      </c>
      <c r="T242" s="58">
        <f t="shared" si="13"/>
        <v>0</v>
      </c>
      <c r="U242" s="58">
        <f t="shared" si="13"/>
        <v>0</v>
      </c>
      <c r="V242" s="58">
        <f t="shared" si="13"/>
        <v>0</v>
      </c>
      <c r="W242" s="58">
        <f t="shared" si="13"/>
        <v>0</v>
      </c>
      <c r="X242" s="58"/>
      <c r="Y242" s="58"/>
      <c r="Z242" s="58"/>
      <c r="AA242" s="58"/>
      <c r="AB242" s="58"/>
      <c r="AC242" s="58"/>
      <c r="AD242" s="58"/>
      <c r="AE242" s="58"/>
      <c r="AF242" s="58"/>
      <c r="AG242" s="56"/>
      <c r="AH242" s="56"/>
      <c r="AI242" s="58"/>
      <c r="AJ242" s="117"/>
      <c r="AK242" s="78"/>
      <c r="AL242" s="78"/>
      <c r="AM242" s="78"/>
      <c r="AN242" s="78"/>
      <c r="AO242" s="78"/>
    </row>
    <row r="243" spans="1:41" s="44" customFormat="1" ht="101.1" customHeight="1">
      <c r="A243" s="55"/>
      <c r="B243" s="56" t="s">
        <v>1030</v>
      </c>
      <c r="C243" s="56" t="s">
        <v>1031</v>
      </c>
      <c r="D243" s="58" t="s">
        <v>1032</v>
      </c>
      <c r="E243" s="58" t="s">
        <v>1033</v>
      </c>
      <c r="F243" s="78" t="s">
        <v>130</v>
      </c>
      <c r="G243" s="58" t="s">
        <v>1034</v>
      </c>
      <c r="H243" s="58" t="s">
        <v>1035</v>
      </c>
      <c r="I243" s="58"/>
      <c r="J243" s="58">
        <v>320.95</v>
      </c>
      <c r="K243" s="58"/>
      <c r="L243" s="58"/>
      <c r="M243" s="58"/>
      <c r="N243" s="58"/>
      <c r="O243" s="58"/>
      <c r="P243" s="58">
        <v>320.95</v>
      </c>
      <c r="Q243" s="58"/>
      <c r="R243" s="58"/>
      <c r="S243" s="58"/>
      <c r="T243" s="58"/>
      <c r="U243" s="58"/>
      <c r="V243" s="58"/>
      <c r="W243" s="58"/>
      <c r="X243" s="58" t="s">
        <v>108</v>
      </c>
      <c r="Y243" s="58" t="s">
        <v>109</v>
      </c>
      <c r="Z243" s="58" t="s">
        <v>128</v>
      </c>
      <c r="AA243" s="58" t="s">
        <v>128</v>
      </c>
      <c r="AB243" s="58" t="s">
        <v>128</v>
      </c>
      <c r="AC243" s="58" t="s">
        <v>128</v>
      </c>
      <c r="AD243" s="58">
        <v>4640</v>
      </c>
      <c r="AE243" s="58">
        <v>6419</v>
      </c>
      <c r="AF243" s="58">
        <v>18704</v>
      </c>
      <c r="AG243" s="56" t="s">
        <v>1036</v>
      </c>
      <c r="AH243" s="56" t="s">
        <v>1037</v>
      </c>
      <c r="AI243" s="58" t="s">
        <v>167</v>
      </c>
      <c r="AJ243" s="60"/>
      <c r="AK243" s="58"/>
      <c r="AL243" s="58"/>
      <c r="AM243" s="58"/>
      <c r="AN243" s="58"/>
      <c r="AO243" s="58"/>
    </row>
    <row r="244" spans="1:41" s="44" customFormat="1" ht="101.1" customHeight="1">
      <c r="A244" s="55"/>
      <c r="B244" s="56" t="s">
        <v>1038</v>
      </c>
      <c r="C244" s="56" t="s">
        <v>1031</v>
      </c>
      <c r="D244" s="58" t="s">
        <v>1032</v>
      </c>
      <c r="E244" s="58" t="s">
        <v>1033</v>
      </c>
      <c r="F244" s="78" t="s">
        <v>130</v>
      </c>
      <c r="G244" s="58" t="s">
        <v>1034</v>
      </c>
      <c r="H244" s="58" t="s">
        <v>1035</v>
      </c>
      <c r="I244" s="58"/>
      <c r="J244" s="58">
        <v>40</v>
      </c>
      <c r="K244" s="58"/>
      <c r="L244" s="58"/>
      <c r="M244" s="58"/>
      <c r="N244" s="58"/>
      <c r="O244" s="58"/>
      <c r="P244" s="58">
        <v>40</v>
      </c>
      <c r="Q244" s="58"/>
      <c r="R244" s="58"/>
      <c r="S244" s="58"/>
      <c r="T244" s="58"/>
      <c r="U244" s="58"/>
      <c r="V244" s="58"/>
      <c r="W244" s="58"/>
      <c r="X244" s="58" t="s">
        <v>108</v>
      </c>
      <c r="Y244" s="58" t="s">
        <v>109</v>
      </c>
      <c r="Z244" s="58" t="s">
        <v>128</v>
      </c>
      <c r="AA244" s="58" t="s">
        <v>128</v>
      </c>
      <c r="AB244" s="58" t="s">
        <v>128</v>
      </c>
      <c r="AC244" s="58" t="s">
        <v>128</v>
      </c>
      <c r="AD244" s="58">
        <v>578</v>
      </c>
      <c r="AE244" s="58">
        <v>800</v>
      </c>
      <c r="AF244" s="58">
        <v>2330</v>
      </c>
      <c r="AG244" s="56" t="s">
        <v>1036</v>
      </c>
      <c r="AH244" s="56" t="s">
        <v>1039</v>
      </c>
      <c r="AI244" s="58" t="s">
        <v>167</v>
      </c>
      <c r="AJ244" s="60"/>
      <c r="AK244" s="58"/>
      <c r="AL244" s="58"/>
      <c r="AM244" s="58"/>
      <c r="AN244" s="58"/>
      <c r="AO244" s="58"/>
    </row>
    <row r="245" spans="1:41" s="44" customFormat="1" ht="30.6" customHeight="1">
      <c r="A245" s="55" t="s">
        <v>28</v>
      </c>
      <c r="B245" s="56"/>
      <c r="C245" s="56"/>
      <c r="D245" s="58"/>
      <c r="E245" s="58"/>
      <c r="F245" s="78"/>
      <c r="G245" s="58"/>
      <c r="H245" s="58"/>
      <c r="I245" s="58"/>
      <c r="J245" s="58">
        <f>SUM(J246:J248)</f>
        <v>14.65</v>
      </c>
      <c r="K245" s="58">
        <f t="shared" ref="K245:W245" si="14">SUM(K246:K248)</f>
        <v>0</v>
      </c>
      <c r="L245" s="58">
        <f t="shared" si="14"/>
        <v>0</v>
      </c>
      <c r="M245" s="58">
        <f t="shared" si="14"/>
        <v>0</v>
      </c>
      <c r="N245" s="58">
        <f t="shared" si="14"/>
        <v>0</v>
      </c>
      <c r="O245" s="58">
        <f t="shared" si="14"/>
        <v>0</v>
      </c>
      <c r="P245" s="58">
        <f t="shared" si="14"/>
        <v>14.65</v>
      </c>
      <c r="Q245" s="58">
        <f t="shared" si="14"/>
        <v>0</v>
      </c>
      <c r="R245" s="58">
        <f t="shared" si="14"/>
        <v>0</v>
      </c>
      <c r="S245" s="58">
        <f t="shared" si="14"/>
        <v>0</v>
      </c>
      <c r="T245" s="58">
        <f t="shared" si="14"/>
        <v>0</v>
      </c>
      <c r="U245" s="58">
        <f t="shared" si="14"/>
        <v>0</v>
      </c>
      <c r="V245" s="58">
        <f t="shared" si="14"/>
        <v>0</v>
      </c>
      <c r="W245" s="58">
        <f t="shared" si="14"/>
        <v>0</v>
      </c>
      <c r="X245" s="58"/>
      <c r="Y245" s="58"/>
      <c r="Z245" s="58"/>
      <c r="AA245" s="58"/>
      <c r="AB245" s="58"/>
      <c r="AC245" s="58"/>
      <c r="AD245" s="58"/>
      <c r="AE245" s="58"/>
      <c r="AF245" s="58"/>
      <c r="AG245" s="56"/>
      <c r="AH245" s="56"/>
      <c r="AI245" s="58"/>
      <c r="AJ245" s="60"/>
      <c r="AK245" s="58"/>
      <c r="AL245" s="58"/>
      <c r="AM245" s="58"/>
      <c r="AN245" s="58"/>
      <c r="AO245" s="58"/>
    </row>
    <row r="246" spans="1:41" s="44" customFormat="1" ht="96.9" customHeight="1">
      <c r="A246" s="55"/>
      <c r="B246" s="56" t="s">
        <v>1040</v>
      </c>
      <c r="C246" s="56" t="s">
        <v>1041</v>
      </c>
      <c r="D246" s="58" t="s">
        <v>1032</v>
      </c>
      <c r="E246" s="58" t="s">
        <v>1033</v>
      </c>
      <c r="F246" s="78" t="s">
        <v>130</v>
      </c>
      <c r="G246" s="58" t="s">
        <v>162</v>
      </c>
      <c r="H246" s="58" t="s">
        <v>1042</v>
      </c>
      <c r="I246" s="58"/>
      <c r="J246" s="58">
        <v>6.3</v>
      </c>
      <c r="K246" s="58"/>
      <c r="L246" s="58"/>
      <c r="M246" s="58"/>
      <c r="N246" s="58"/>
      <c r="O246" s="58"/>
      <c r="P246" s="58">
        <v>6.3</v>
      </c>
      <c r="Q246" s="58"/>
      <c r="R246" s="58"/>
      <c r="S246" s="58"/>
      <c r="T246" s="58"/>
      <c r="U246" s="58"/>
      <c r="V246" s="58"/>
      <c r="W246" s="58"/>
      <c r="X246" s="58" t="s">
        <v>108</v>
      </c>
      <c r="Y246" s="58" t="s">
        <v>109</v>
      </c>
      <c r="Z246" s="58" t="s">
        <v>128</v>
      </c>
      <c r="AA246" s="58" t="s">
        <v>128</v>
      </c>
      <c r="AB246" s="58" t="s">
        <v>128</v>
      </c>
      <c r="AC246" s="58" t="s">
        <v>128</v>
      </c>
      <c r="AD246" s="58">
        <v>21</v>
      </c>
      <c r="AE246" s="58">
        <v>21</v>
      </c>
      <c r="AF246" s="58">
        <v>40</v>
      </c>
      <c r="AG246" s="56" t="s">
        <v>1043</v>
      </c>
      <c r="AH246" s="56" t="s">
        <v>1044</v>
      </c>
      <c r="AI246" s="58" t="s">
        <v>1045</v>
      </c>
      <c r="AJ246" s="60"/>
      <c r="AK246" s="58"/>
      <c r="AL246" s="58"/>
      <c r="AM246" s="58"/>
      <c r="AN246" s="58"/>
      <c r="AO246" s="58"/>
    </row>
    <row r="247" spans="1:41" s="44" customFormat="1" ht="96.9" customHeight="1">
      <c r="A247" s="55"/>
      <c r="B247" s="56" t="s">
        <v>1046</v>
      </c>
      <c r="C247" s="56" t="s">
        <v>1047</v>
      </c>
      <c r="D247" s="58" t="s">
        <v>1032</v>
      </c>
      <c r="E247" s="58" t="s">
        <v>1033</v>
      </c>
      <c r="F247" s="78" t="s">
        <v>130</v>
      </c>
      <c r="G247" s="58" t="s">
        <v>162</v>
      </c>
      <c r="H247" s="58" t="s">
        <v>1042</v>
      </c>
      <c r="I247" s="58"/>
      <c r="J247" s="58">
        <v>1.25</v>
      </c>
      <c r="K247" s="58"/>
      <c r="L247" s="58"/>
      <c r="M247" s="58"/>
      <c r="N247" s="58"/>
      <c r="O247" s="58"/>
      <c r="P247" s="58">
        <v>1.25</v>
      </c>
      <c r="Q247" s="58"/>
      <c r="R247" s="58"/>
      <c r="S247" s="58"/>
      <c r="T247" s="58"/>
      <c r="U247" s="58"/>
      <c r="V247" s="58"/>
      <c r="W247" s="58"/>
      <c r="X247" s="58" t="s">
        <v>108</v>
      </c>
      <c r="Y247" s="58" t="s">
        <v>109</v>
      </c>
      <c r="Z247" s="58" t="s">
        <v>128</v>
      </c>
      <c r="AA247" s="58" t="s">
        <v>128</v>
      </c>
      <c r="AB247" s="58" t="s">
        <v>128</v>
      </c>
      <c r="AC247" s="58" t="s">
        <v>128</v>
      </c>
      <c r="AD247" s="58">
        <v>25</v>
      </c>
      <c r="AE247" s="58">
        <v>25</v>
      </c>
      <c r="AF247" s="58">
        <v>75</v>
      </c>
      <c r="AG247" s="56" t="s">
        <v>1047</v>
      </c>
      <c r="AH247" s="56" t="s">
        <v>1048</v>
      </c>
      <c r="AI247" s="58" t="s">
        <v>1045</v>
      </c>
      <c r="AJ247" s="60"/>
      <c r="AK247" s="58"/>
      <c r="AL247" s="58"/>
      <c r="AM247" s="58"/>
      <c r="AN247" s="58"/>
      <c r="AO247" s="58"/>
    </row>
    <row r="248" spans="1:41" s="44" customFormat="1" ht="96.9" customHeight="1">
      <c r="A248" s="55"/>
      <c r="B248" s="56" t="s">
        <v>1049</v>
      </c>
      <c r="C248" s="56" t="s">
        <v>1047</v>
      </c>
      <c r="D248" s="58" t="s">
        <v>1032</v>
      </c>
      <c r="E248" s="58" t="s">
        <v>1033</v>
      </c>
      <c r="F248" s="78" t="s">
        <v>130</v>
      </c>
      <c r="G248" s="58" t="s">
        <v>162</v>
      </c>
      <c r="H248" s="58" t="s">
        <v>1042</v>
      </c>
      <c r="I248" s="58"/>
      <c r="J248" s="58">
        <v>7.1</v>
      </c>
      <c r="K248" s="58"/>
      <c r="L248" s="58"/>
      <c r="M248" s="58"/>
      <c r="N248" s="58"/>
      <c r="O248" s="58"/>
      <c r="P248" s="58">
        <v>7.1</v>
      </c>
      <c r="Q248" s="58"/>
      <c r="R248" s="58"/>
      <c r="S248" s="58"/>
      <c r="T248" s="58"/>
      <c r="U248" s="58"/>
      <c r="V248" s="58"/>
      <c r="W248" s="58"/>
      <c r="X248" s="58" t="s">
        <v>108</v>
      </c>
      <c r="Y248" s="58" t="s">
        <v>109</v>
      </c>
      <c r="Z248" s="58" t="s">
        <v>128</v>
      </c>
      <c r="AA248" s="58" t="s">
        <v>128</v>
      </c>
      <c r="AB248" s="58" t="s">
        <v>128</v>
      </c>
      <c r="AC248" s="58" t="s">
        <v>128</v>
      </c>
      <c r="AD248" s="58">
        <v>71</v>
      </c>
      <c r="AE248" s="58">
        <v>71</v>
      </c>
      <c r="AF248" s="58">
        <v>213</v>
      </c>
      <c r="AG248" s="56" t="s">
        <v>1047</v>
      </c>
      <c r="AH248" s="56" t="s">
        <v>1048</v>
      </c>
      <c r="AI248" s="58" t="s">
        <v>1045</v>
      </c>
      <c r="AJ248" s="60"/>
      <c r="AK248" s="58"/>
      <c r="AL248" s="58"/>
      <c r="AM248" s="58"/>
      <c r="AN248" s="58"/>
      <c r="AO248" s="58"/>
    </row>
    <row r="249" spans="1:41" s="44" customFormat="1" ht="36" customHeight="1">
      <c r="A249" s="55" t="s">
        <v>29</v>
      </c>
      <c r="B249" s="56"/>
      <c r="C249" s="56"/>
      <c r="D249" s="58"/>
      <c r="E249" s="58"/>
      <c r="F249" s="78"/>
      <c r="G249" s="58"/>
      <c r="H249" s="58"/>
      <c r="I249" s="58"/>
      <c r="J249" s="58">
        <f>SUM(J250:J251)</f>
        <v>69.471999999999994</v>
      </c>
      <c r="K249" s="58">
        <f t="shared" ref="K249:W249" si="15">SUM(K250:K251)</f>
        <v>13</v>
      </c>
      <c r="L249" s="58">
        <f t="shared" si="15"/>
        <v>13</v>
      </c>
      <c r="M249" s="58">
        <f t="shared" si="15"/>
        <v>0</v>
      </c>
      <c r="N249" s="58">
        <f t="shared" si="15"/>
        <v>0</v>
      </c>
      <c r="O249" s="58">
        <f t="shared" si="15"/>
        <v>0</v>
      </c>
      <c r="P249" s="58">
        <f t="shared" si="15"/>
        <v>56.472000000000001</v>
      </c>
      <c r="Q249" s="58">
        <f t="shared" si="15"/>
        <v>0</v>
      </c>
      <c r="R249" s="58">
        <f t="shared" si="15"/>
        <v>0</v>
      </c>
      <c r="S249" s="58">
        <f t="shared" si="15"/>
        <v>0</v>
      </c>
      <c r="T249" s="58">
        <f t="shared" si="15"/>
        <v>0</v>
      </c>
      <c r="U249" s="58">
        <f t="shared" si="15"/>
        <v>0</v>
      </c>
      <c r="V249" s="58">
        <f t="shared" si="15"/>
        <v>0</v>
      </c>
      <c r="W249" s="58">
        <f t="shared" si="15"/>
        <v>0</v>
      </c>
      <c r="X249" s="58"/>
      <c r="Y249" s="58"/>
      <c r="Z249" s="58"/>
      <c r="AA249" s="58"/>
      <c r="AB249" s="58"/>
      <c r="AC249" s="58"/>
      <c r="AD249" s="58"/>
      <c r="AE249" s="58"/>
      <c r="AF249" s="58"/>
      <c r="AG249" s="56"/>
      <c r="AH249" s="56"/>
      <c r="AI249" s="58"/>
      <c r="AJ249" s="60"/>
      <c r="AK249" s="58"/>
      <c r="AL249" s="58"/>
      <c r="AM249" s="58"/>
      <c r="AN249" s="58"/>
      <c r="AO249" s="58"/>
    </row>
    <row r="250" spans="1:41" s="44" customFormat="1" ht="45" customHeight="1">
      <c r="A250" s="55"/>
      <c r="B250" s="56" t="s">
        <v>1050</v>
      </c>
      <c r="C250" s="56" t="s">
        <v>1051</v>
      </c>
      <c r="D250" s="58" t="s">
        <v>1032</v>
      </c>
      <c r="E250" s="58" t="s">
        <v>1033</v>
      </c>
      <c r="F250" s="78" t="s">
        <v>130</v>
      </c>
      <c r="G250" s="58" t="s">
        <v>162</v>
      </c>
      <c r="H250" s="58" t="s">
        <v>1042</v>
      </c>
      <c r="I250" s="58"/>
      <c r="J250" s="58">
        <v>56.472000000000001</v>
      </c>
      <c r="K250" s="58"/>
      <c r="L250" s="58"/>
      <c r="M250" s="58"/>
      <c r="N250" s="58"/>
      <c r="O250" s="58"/>
      <c r="P250" s="58">
        <v>56.472000000000001</v>
      </c>
      <c r="Q250" s="58"/>
      <c r="R250" s="58"/>
      <c r="S250" s="58"/>
      <c r="T250" s="58"/>
      <c r="U250" s="58"/>
      <c r="V250" s="58"/>
      <c r="W250" s="58"/>
      <c r="X250" s="58" t="s">
        <v>108</v>
      </c>
      <c r="Y250" s="58" t="s">
        <v>109</v>
      </c>
      <c r="Z250" s="58" t="s">
        <v>128</v>
      </c>
      <c r="AA250" s="58" t="s">
        <v>128</v>
      </c>
      <c r="AB250" s="58" t="s">
        <v>128</v>
      </c>
      <c r="AC250" s="58" t="s">
        <v>128</v>
      </c>
      <c r="AD250" s="58">
        <v>806</v>
      </c>
      <c r="AE250" s="58">
        <v>806</v>
      </c>
      <c r="AF250" s="58">
        <v>3224</v>
      </c>
      <c r="AG250" s="56" t="s">
        <v>1052</v>
      </c>
      <c r="AH250" s="56" t="s">
        <v>1053</v>
      </c>
      <c r="AI250" s="58"/>
      <c r="AJ250" s="60"/>
      <c r="AK250" s="58"/>
      <c r="AL250" s="58"/>
      <c r="AM250" s="58"/>
      <c r="AN250" s="58"/>
      <c r="AO250" s="58"/>
    </row>
    <row r="251" spans="1:41" s="44" customFormat="1" ht="62.4">
      <c r="A251" s="55"/>
      <c r="B251" s="56" t="s">
        <v>1054</v>
      </c>
      <c r="C251" s="56" t="s">
        <v>1055</v>
      </c>
      <c r="D251" s="58" t="s">
        <v>1056</v>
      </c>
      <c r="E251" s="58" t="s">
        <v>1057</v>
      </c>
      <c r="F251" s="78" t="s">
        <v>130</v>
      </c>
      <c r="G251" s="58" t="s">
        <v>249</v>
      </c>
      <c r="H251" s="58" t="s">
        <v>1058</v>
      </c>
      <c r="I251" s="58"/>
      <c r="J251" s="58">
        <v>13</v>
      </c>
      <c r="K251" s="58">
        <v>13</v>
      </c>
      <c r="L251" s="58">
        <v>13</v>
      </c>
      <c r="M251" s="58"/>
      <c r="N251" s="58"/>
      <c r="O251" s="58"/>
      <c r="P251" s="58"/>
      <c r="Q251" s="58"/>
      <c r="R251" s="58"/>
      <c r="S251" s="58"/>
      <c r="T251" s="58"/>
      <c r="U251" s="58"/>
      <c r="V251" s="58"/>
      <c r="W251" s="58"/>
      <c r="X251" s="58" t="s">
        <v>108</v>
      </c>
      <c r="Y251" s="58" t="s">
        <v>109</v>
      </c>
      <c r="Z251" s="58" t="s">
        <v>128</v>
      </c>
      <c r="AA251" s="58" t="s">
        <v>128</v>
      </c>
      <c r="AB251" s="58" t="s">
        <v>128</v>
      </c>
      <c r="AC251" s="58" t="s">
        <v>128</v>
      </c>
      <c r="AD251" s="58">
        <v>690</v>
      </c>
      <c r="AE251" s="58">
        <v>690</v>
      </c>
      <c r="AF251" s="58">
        <v>690</v>
      </c>
      <c r="AG251" s="56" t="s">
        <v>1059</v>
      </c>
      <c r="AH251" s="56" t="s">
        <v>1060</v>
      </c>
      <c r="AI251" s="58"/>
      <c r="AJ251" s="60"/>
      <c r="AK251" s="58"/>
      <c r="AL251" s="58"/>
      <c r="AM251" s="58"/>
      <c r="AN251" s="58"/>
      <c r="AO251" s="58"/>
    </row>
    <row r="252" spans="1:41" s="44" customFormat="1" ht="72.900000000000006" customHeight="1">
      <c r="A252" s="55" t="s">
        <v>30</v>
      </c>
      <c r="B252" s="56" t="s">
        <v>1061</v>
      </c>
      <c r="C252" s="56" t="s">
        <v>1062</v>
      </c>
      <c r="D252" s="58" t="s">
        <v>1056</v>
      </c>
      <c r="E252" s="58" t="s">
        <v>1057</v>
      </c>
      <c r="F252" s="78" t="s">
        <v>130</v>
      </c>
      <c r="G252" s="58" t="s">
        <v>249</v>
      </c>
      <c r="H252" s="58" t="s">
        <v>1058</v>
      </c>
      <c r="I252" s="58"/>
      <c r="J252" s="58">
        <v>20</v>
      </c>
      <c r="K252" s="58">
        <v>20</v>
      </c>
      <c r="L252" s="58">
        <v>20</v>
      </c>
      <c r="M252" s="58"/>
      <c r="N252" s="58"/>
      <c r="O252" s="58"/>
      <c r="P252" s="58"/>
      <c r="Q252" s="58"/>
      <c r="R252" s="58"/>
      <c r="S252" s="58"/>
      <c r="T252" s="58"/>
      <c r="U252" s="58"/>
      <c r="V252" s="58"/>
      <c r="W252" s="58"/>
      <c r="X252" s="58" t="s">
        <v>108</v>
      </c>
      <c r="Y252" s="58" t="s">
        <v>109</v>
      </c>
      <c r="Z252" s="58" t="s">
        <v>128</v>
      </c>
      <c r="AA252" s="58" t="s">
        <v>128</v>
      </c>
      <c r="AB252" s="58" t="s">
        <v>128</v>
      </c>
      <c r="AC252" s="58" t="s">
        <v>128</v>
      </c>
      <c r="AD252" s="58">
        <v>3000</v>
      </c>
      <c r="AE252" s="58">
        <v>3000</v>
      </c>
      <c r="AF252" s="58">
        <v>3000</v>
      </c>
      <c r="AG252" s="56" t="s">
        <v>1063</v>
      </c>
      <c r="AH252" s="56" t="s">
        <v>1064</v>
      </c>
      <c r="AI252" s="58"/>
      <c r="AJ252" s="60"/>
      <c r="AK252" s="58"/>
      <c r="AL252" s="58"/>
      <c r="AM252" s="58"/>
      <c r="AN252" s="58"/>
      <c r="AO252" s="58"/>
    </row>
    <row r="253" spans="1:41" s="44" customFormat="1" ht="32.4" customHeight="1">
      <c r="A253" s="51" t="s">
        <v>31</v>
      </c>
      <c r="B253" s="51"/>
      <c r="C253" s="51"/>
      <c r="D253" s="52"/>
      <c r="E253" s="52"/>
      <c r="F253" s="52"/>
      <c r="G253" s="52"/>
      <c r="H253" s="52"/>
      <c r="I253" s="52"/>
      <c r="J253" s="52"/>
      <c r="K253" s="52"/>
      <c r="L253" s="52"/>
      <c r="M253" s="52"/>
      <c r="N253" s="52"/>
      <c r="O253" s="52"/>
      <c r="P253" s="52"/>
      <c r="Q253" s="52"/>
      <c r="R253" s="52"/>
      <c r="S253" s="52"/>
      <c r="T253" s="52"/>
      <c r="U253" s="52"/>
      <c r="V253" s="52"/>
      <c r="W253" s="52"/>
      <c r="X253" s="52"/>
      <c r="Y253" s="52"/>
      <c r="Z253" s="52"/>
      <c r="AA253" s="52"/>
      <c r="AB253" s="52"/>
      <c r="AC253" s="52"/>
      <c r="AD253" s="52"/>
      <c r="AE253" s="52"/>
      <c r="AF253" s="52"/>
      <c r="AG253" s="51"/>
      <c r="AH253" s="51"/>
      <c r="AI253" s="52"/>
      <c r="AJ253" s="53"/>
      <c r="AK253" s="52"/>
      <c r="AL253" s="52"/>
      <c r="AM253" s="52"/>
      <c r="AN253" s="52"/>
      <c r="AO253" s="52"/>
    </row>
    <row r="254" spans="1:41" s="44" customFormat="1" ht="32.4" customHeight="1">
      <c r="A254" s="55" t="s">
        <v>32</v>
      </c>
      <c r="B254" s="55"/>
      <c r="C254" s="56"/>
      <c r="D254" s="58"/>
      <c r="E254" s="58"/>
      <c r="F254" s="58"/>
      <c r="G254" s="58"/>
      <c r="H254" s="58"/>
      <c r="I254" s="58"/>
      <c r="J254" s="58"/>
      <c r="K254" s="58"/>
      <c r="L254" s="58"/>
      <c r="M254" s="58"/>
      <c r="N254" s="58"/>
      <c r="O254" s="58"/>
      <c r="P254" s="58"/>
      <c r="Q254" s="58"/>
      <c r="R254" s="58"/>
      <c r="S254" s="58"/>
      <c r="T254" s="58"/>
      <c r="U254" s="58"/>
      <c r="V254" s="58"/>
      <c r="W254" s="58"/>
      <c r="X254" s="58"/>
      <c r="Y254" s="58"/>
      <c r="Z254" s="58"/>
      <c r="AA254" s="58"/>
      <c r="AB254" s="58"/>
      <c r="AC254" s="58"/>
      <c r="AD254" s="58"/>
      <c r="AE254" s="58"/>
      <c r="AF254" s="58"/>
      <c r="AG254" s="56"/>
      <c r="AH254" s="56"/>
      <c r="AI254" s="58"/>
      <c r="AJ254" s="60"/>
      <c r="AK254" s="58"/>
      <c r="AL254" s="58"/>
      <c r="AM254" s="58"/>
      <c r="AN254" s="58"/>
      <c r="AO254" s="58"/>
    </row>
    <row r="255" spans="1:41" s="44" customFormat="1" ht="32.4" customHeight="1">
      <c r="A255" s="55" t="s">
        <v>33</v>
      </c>
      <c r="B255" s="55"/>
      <c r="C255" s="56"/>
      <c r="D255" s="58"/>
      <c r="E255" s="58"/>
      <c r="F255" s="58"/>
      <c r="G255" s="58"/>
      <c r="H255" s="58"/>
      <c r="I255" s="58"/>
      <c r="J255" s="58"/>
      <c r="K255" s="58"/>
      <c r="L255" s="58"/>
      <c r="M255" s="58"/>
      <c r="N255" s="58"/>
      <c r="O255" s="58"/>
      <c r="P255" s="58"/>
      <c r="Q255" s="58"/>
      <c r="R255" s="58"/>
      <c r="S255" s="58"/>
      <c r="T255" s="58"/>
      <c r="U255" s="58"/>
      <c r="V255" s="58"/>
      <c r="W255" s="58"/>
      <c r="X255" s="58"/>
      <c r="Y255" s="58"/>
      <c r="Z255" s="58"/>
      <c r="AA255" s="58"/>
      <c r="AB255" s="58"/>
      <c r="AC255" s="58"/>
      <c r="AD255" s="58"/>
      <c r="AE255" s="58"/>
      <c r="AF255" s="58"/>
      <c r="AG255" s="56"/>
      <c r="AH255" s="56"/>
      <c r="AI255" s="58"/>
      <c r="AJ255" s="60"/>
      <c r="AK255" s="58"/>
      <c r="AL255" s="58"/>
      <c r="AM255" s="58"/>
      <c r="AN255" s="58"/>
      <c r="AO255" s="58"/>
    </row>
    <row r="256" spans="1:41" s="44" customFormat="1" ht="32.4" customHeight="1">
      <c r="A256" s="51" t="s">
        <v>34</v>
      </c>
      <c r="B256" s="51"/>
      <c r="C256" s="51"/>
      <c r="D256" s="52"/>
      <c r="E256" s="52"/>
      <c r="F256" s="52"/>
      <c r="G256" s="52"/>
      <c r="H256" s="52"/>
      <c r="I256" s="52"/>
      <c r="J256" s="52">
        <f>J257+J258+J268+J269+J270</f>
        <v>2026.11</v>
      </c>
      <c r="K256" s="52">
        <f t="shared" ref="K256:W256" si="16">K257+K258+K268+K269+K270</f>
        <v>248.2</v>
      </c>
      <c r="L256" s="52">
        <f t="shared" si="16"/>
        <v>248.2</v>
      </c>
      <c r="M256" s="52">
        <f t="shared" si="16"/>
        <v>0</v>
      </c>
      <c r="N256" s="52">
        <f t="shared" si="16"/>
        <v>0</v>
      </c>
      <c r="O256" s="52">
        <f t="shared" si="16"/>
        <v>0</v>
      </c>
      <c r="P256" s="52">
        <f t="shared" si="16"/>
        <v>1777.91</v>
      </c>
      <c r="Q256" s="52">
        <f t="shared" si="16"/>
        <v>0</v>
      </c>
      <c r="R256" s="52">
        <f t="shared" si="16"/>
        <v>0</v>
      </c>
      <c r="S256" s="52">
        <f t="shared" si="16"/>
        <v>0</v>
      </c>
      <c r="T256" s="52">
        <f t="shared" si="16"/>
        <v>0</v>
      </c>
      <c r="U256" s="52">
        <f t="shared" si="16"/>
        <v>0</v>
      </c>
      <c r="V256" s="52">
        <f t="shared" si="16"/>
        <v>0</v>
      </c>
      <c r="W256" s="52">
        <f t="shared" si="16"/>
        <v>0</v>
      </c>
      <c r="X256" s="52"/>
      <c r="Y256" s="52"/>
      <c r="Z256" s="52"/>
      <c r="AA256" s="52"/>
      <c r="AB256" s="52"/>
      <c r="AC256" s="52"/>
      <c r="AD256" s="52"/>
      <c r="AE256" s="52"/>
      <c r="AF256" s="52"/>
      <c r="AG256" s="51"/>
      <c r="AH256" s="51"/>
      <c r="AI256" s="52"/>
      <c r="AJ256" s="53"/>
      <c r="AK256" s="52"/>
      <c r="AL256" s="52"/>
      <c r="AM256" s="52"/>
      <c r="AN256" s="52"/>
      <c r="AO256" s="52"/>
    </row>
    <row r="257" spans="1:41" s="118" customFormat="1" ht="87.9" customHeight="1">
      <c r="A257" s="55" t="s">
        <v>1065</v>
      </c>
      <c r="B257" s="55" t="s">
        <v>1066</v>
      </c>
      <c r="C257" s="56" t="s">
        <v>1067</v>
      </c>
      <c r="D257" s="58" t="s">
        <v>1068</v>
      </c>
      <c r="E257" s="58" t="s">
        <v>1069</v>
      </c>
      <c r="F257" s="58" t="s">
        <v>130</v>
      </c>
      <c r="G257" s="58" t="s">
        <v>611</v>
      </c>
      <c r="H257" s="58" t="s">
        <v>901</v>
      </c>
      <c r="I257" s="67"/>
      <c r="J257" s="58">
        <v>815</v>
      </c>
      <c r="K257" s="58"/>
      <c r="L257" s="58"/>
      <c r="M257" s="58"/>
      <c r="N257" s="58"/>
      <c r="O257" s="58"/>
      <c r="P257" s="58">
        <v>815</v>
      </c>
      <c r="Q257" s="58"/>
      <c r="R257" s="58"/>
      <c r="S257" s="58"/>
      <c r="T257" s="58"/>
      <c r="U257" s="58"/>
      <c r="V257" s="58"/>
      <c r="W257" s="58"/>
      <c r="X257" s="58" t="s">
        <v>108</v>
      </c>
      <c r="Y257" s="58" t="s">
        <v>109</v>
      </c>
      <c r="Z257" s="58" t="s">
        <v>128</v>
      </c>
      <c r="AA257" s="58" t="s">
        <v>128</v>
      </c>
      <c r="AB257" s="58" t="s">
        <v>128</v>
      </c>
      <c r="AC257" s="58" t="s">
        <v>128</v>
      </c>
      <c r="AD257" s="58">
        <v>1008</v>
      </c>
      <c r="AE257" s="58">
        <v>1008</v>
      </c>
      <c r="AF257" s="58">
        <v>1008</v>
      </c>
      <c r="AG257" s="56" t="s">
        <v>1070</v>
      </c>
      <c r="AH257" s="56" t="s">
        <v>1071</v>
      </c>
      <c r="AI257" s="58"/>
      <c r="AJ257" s="60"/>
      <c r="AK257" s="58"/>
      <c r="AL257" s="58"/>
      <c r="AM257" s="58"/>
      <c r="AN257" s="58"/>
      <c r="AO257" s="58"/>
    </row>
    <row r="258" spans="1:41" s="44" customFormat="1" ht="33.6" customHeight="1">
      <c r="A258" s="55" t="s">
        <v>1072</v>
      </c>
      <c r="B258" s="56" t="s">
        <v>110</v>
      </c>
      <c r="C258" s="56"/>
      <c r="D258" s="58"/>
      <c r="E258" s="58"/>
      <c r="F258" s="83"/>
      <c r="G258" s="58"/>
      <c r="H258" s="58"/>
      <c r="I258" s="58"/>
      <c r="J258" s="119">
        <v>43.9</v>
      </c>
      <c r="K258" s="119"/>
      <c r="L258" s="119"/>
      <c r="M258" s="119"/>
      <c r="N258" s="119"/>
      <c r="O258" s="119"/>
      <c r="P258" s="119">
        <v>43.9</v>
      </c>
      <c r="Q258" s="119"/>
      <c r="R258" s="119"/>
      <c r="S258" s="58"/>
      <c r="T258" s="58"/>
      <c r="U258" s="58"/>
      <c r="V258" s="58"/>
      <c r="W258" s="58"/>
      <c r="X258" s="58"/>
      <c r="Y258" s="58"/>
      <c r="Z258" s="58"/>
      <c r="AA258" s="58"/>
      <c r="AB258" s="58"/>
      <c r="AC258" s="58"/>
      <c r="AD258" s="58">
        <f>SUM(AD259:AD267)</f>
        <v>134</v>
      </c>
      <c r="AE258" s="58">
        <v>134</v>
      </c>
      <c r="AF258" s="58">
        <v>134</v>
      </c>
      <c r="AG258" s="56"/>
      <c r="AH258" s="56"/>
      <c r="AI258" s="58"/>
      <c r="AJ258" s="60"/>
      <c r="AK258" s="58"/>
      <c r="AL258" s="58"/>
      <c r="AM258" s="58"/>
      <c r="AN258" s="58"/>
      <c r="AO258" s="58"/>
    </row>
    <row r="259" spans="1:41" s="44" customFormat="1" ht="230.25" customHeight="1">
      <c r="A259" s="55"/>
      <c r="B259" s="55" t="s">
        <v>1073</v>
      </c>
      <c r="C259" s="56" t="s">
        <v>1074</v>
      </c>
      <c r="D259" s="58" t="s">
        <v>203</v>
      </c>
      <c r="E259" s="58" t="s">
        <v>1075</v>
      </c>
      <c r="F259" s="83" t="s">
        <v>130</v>
      </c>
      <c r="G259" s="58" t="s">
        <v>1076</v>
      </c>
      <c r="H259" s="58" t="s">
        <v>1077</v>
      </c>
      <c r="I259" s="67"/>
      <c r="J259" s="108">
        <f>96.42*80*12/10000</f>
        <v>9.2563200000000005</v>
      </c>
      <c r="K259" s="119"/>
      <c r="L259" s="119"/>
      <c r="M259" s="119"/>
      <c r="N259" s="119"/>
      <c r="O259" s="119"/>
      <c r="P259" s="108">
        <f>96.42*80*12/10000</f>
        <v>9.2563200000000005</v>
      </c>
      <c r="Q259" s="119"/>
      <c r="R259" s="119"/>
      <c r="S259" s="119"/>
      <c r="T259" s="58"/>
      <c r="U259" s="58"/>
      <c r="V259" s="58"/>
      <c r="W259" s="58"/>
      <c r="X259" s="58" t="s">
        <v>108</v>
      </c>
      <c r="Y259" s="58" t="s">
        <v>109</v>
      </c>
      <c r="Z259" s="58" t="s">
        <v>109</v>
      </c>
      <c r="AA259" s="58" t="s">
        <v>128</v>
      </c>
      <c r="AB259" s="58" t="s">
        <v>128</v>
      </c>
      <c r="AC259" s="58" t="s">
        <v>128</v>
      </c>
      <c r="AD259" s="58">
        <v>22</v>
      </c>
      <c r="AE259" s="58">
        <v>22</v>
      </c>
      <c r="AF259" s="58">
        <v>22</v>
      </c>
      <c r="AG259" s="56" t="s">
        <v>1078</v>
      </c>
      <c r="AH259" s="56" t="s">
        <v>1079</v>
      </c>
      <c r="AI259" s="58"/>
      <c r="AJ259" s="60"/>
      <c r="AK259" s="58"/>
      <c r="AL259" s="58"/>
      <c r="AM259" s="58"/>
      <c r="AN259" s="58"/>
      <c r="AO259" s="58"/>
    </row>
    <row r="260" spans="1:41" s="44" customFormat="1" ht="226.5" customHeight="1">
      <c r="A260" s="55"/>
      <c r="B260" s="55" t="s">
        <v>1080</v>
      </c>
      <c r="C260" s="56" t="s">
        <v>1081</v>
      </c>
      <c r="D260" s="58" t="s">
        <v>144</v>
      </c>
      <c r="E260" s="58" t="s">
        <v>1082</v>
      </c>
      <c r="F260" s="83" t="s">
        <v>130</v>
      </c>
      <c r="G260" s="58" t="s">
        <v>1076</v>
      </c>
      <c r="H260" s="58" t="s">
        <v>1083</v>
      </c>
      <c r="I260" s="67"/>
      <c r="J260" s="108">
        <f>69.3*80*12/10000</f>
        <v>6.6528</v>
      </c>
      <c r="K260" s="119"/>
      <c r="L260" s="119"/>
      <c r="M260" s="119"/>
      <c r="N260" s="119"/>
      <c r="O260" s="119"/>
      <c r="P260" s="108">
        <f>69.3*80*12/10000</f>
        <v>6.6528</v>
      </c>
      <c r="Q260" s="119"/>
      <c r="R260" s="119"/>
      <c r="S260" s="119"/>
      <c r="T260" s="58"/>
      <c r="U260" s="58"/>
      <c r="V260" s="58"/>
      <c r="W260" s="58"/>
      <c r="X260" s="58" t="s">
        <v>108</v>
      </c>
      <c r="Y260" s="58" t="s">
        <v>109</v>
      </c>
      <c r="Z260" s="58" t="s">
        <v>109</v>
      </c>
      <c r="AA260" s="58" t="s">
        <v>128</v>
      </c>
      <c r="AB260" s="58" t="s">
        <v>128</v>
      </c>
      <c r="AC260" s="58" t="s">
        <v>128</v>
      </c>
      <c r="AD260" s="58">
        <v>17</v>
      </c>
      <c r="AE260" s="58">
        <v>17</v>
      </c>
      <c r="AF260" s="58">
        <v>17</v>
      </c>
      <c r="AG260" s="56" t="s">
        <v>1078</v>
      </c>
      <c r="AH260" s="56" t="s">
        <v>1084</v>
      </c>
      <c r="AI260" s="58"/>
      <c r="AJ260" s="60"/>
      <c r="AK260" s="58"/>
      <c r="AL260" s="58"/>
      <c r="AM260" s="58"/>
      <c r="AN260" s="58"/>
      <c r="AO260" s="58"/>
    </row>
    <row r="261" spans="1:41" s="44" customFormat="1" ht="192" customHeight="1">
      <c r="A261" s="55"/>
      <c r="B261" s="56" t="s">
        <v>1085</v>
      </c>
      <c r="C261" s="56" t="s">
        <v>1086</v>
      </c>
      <c r="D261" s="58" t="s">
        <v>196</v>
      </c>
      <c r="E261" s="58" t="s">
        <v>1087</v>
      </c>
      <c r="F261" s="83" t="s">
        <v>130</v>
      </c>
      <c r="G261" s="58" t="s">
        <v>1076</v>
      </c>
      <c r="H261" s="58" t="s">
        <v>1088</v>
      </c>
      <c r="I261" s="58"/>
      <c r="J261" s="108">
        <f>59*80*12/10000</f>
        <v>5.6639999999999997</v>
      </c>
      <c r="K261" s="119"/>
      <c r="L261" s="119"/>
      <c r="M261" s="119"/>
      <c r="N261" s="119"/>
      <c r="O261" s="119"/>
      <c r="P261" s="108">
        <f>59*80*12/10000</f>
        <v>5.6639999999999997</v>
      </c>
      <c r="Q261" s="119"/>
      <c r="R261" s="119"/>
      <c r="S261" s="119"/>
      <c r="T261" s="58"/>
      <c r="U261" s="58"/>
      <c r="V261" s="58"/>
      <c r="W261" s="58"/>
      <c r="X261" s="58" t="s">
        <v>108</v>
      </c>
      <c r="Y261" s="58" t="s">
        <v>109</v>
      </c>
      <c r="Z261" s="58" t="s">
        <v>109</v>
      </c>
      <c r="AA261" s="58" t="s">
        <v>128</v>
      </c>
      <c r="AB261" s="58" t="s">
        <v>128</v>
      </c>
      <c r="AC261" s="58" t="s">
        <v>128</v>
      </c>
      <c r="AD261" s="58">
        <v>20</v>
      </c>
      <c r="AE261" s="58">
        <v>20</v>
      </c>
      <c r="AF261" s="58">
        <v>20</v>
      </c>
      <c r="AG261" s="56" t="s">
        <v>1078</v>
      </c>
      <c r="AH261" s="56" t="s">
        <v>1089</v>
      </c>
      <c r="AI261" s="58"/>
      <c r="AJ261" s="60"/>
      <c r="AK261" s="58"/>
      <c r="AL261" s="58"/>
      <c r="AM261" s="58"/>
      <c r="AN261" s="58"/>
      <c r="AO261" s="58"/>
    </row>
    <row r="262" spans="1:41" s="44" customFormat="1" ht="84.9" customHeight="1">
      <c r="A262" s="55"/>
      <c r="B262" s="55" t="s">
        <v>1090</v>
      </c>
      <c r="C262" s="56" t="s">
        <v>1091</v>
      </c>
      <c r="D262" s="67" t="s">
        <v>294</v>
      </c>
      <c r="E262" s="58" t="s">
        <v>1092</v>
      </c>
      <c r="F262" s="83" t="s">
        <v>130</v>
      </c>
      <c r="G262" s="58" t="s">
        <v>1076</v>
      </c>
      <c r="H262" s="58" t="s">
        <v>1093</v>
      </c>
      <c r="I262" s="58"/>
      <c r="J262" s="108">
        <f>28*80*12/10000</f>
        <v>2.6880000000000002</v>
      </c>
      <c r="K262" s="119"/>
      <c r="L262" s="119"/>
      <c r="M262" s="119"/>
      <c r="N262" s="119"/>
      <c r="O262" s="119"/>
      <c r="P262" s="108">
        <f>28*80*12/10000</f>
        <v>2.6880000000000002</v>
      </c>
      <c r="Q262" s="119"/>
      <c r="R262" s="119"/>
      <c r="S262" s="119"/>
      <c r="T262" s="58"/>
      <c r="U262" s="58"/>
      <c r="V262" s="58"/>
      <c r="W262" s="58"/>
      <c r="X262" s="58" t="s">
        <v>108</v>
      </c>
      <c r="Y262" s="58" t="s">
        <v>109</v>
      </c>
      <c r="Z262" s="58" t="s">
        <v>109</v>
      </c>
      <c r="AA262" s="58" t="s">
        <v>128</v>
      </c>
      <c r="AB262" s="58" t="s">
        <v>128</v>
      </c>
      <c r="AC262" s="58" t="s">
        <v>128</v>
      </c>
      <c r="AD262" s="58">
        <v>6</v>
      </c>
      <c r="AE262" s="58">
        <v>6</v>
      </c>
      <c r="AF262" s="58">
        <v>6</v>
      </c>
      <c r="AG262" s="56" t="s">
        <v>1078</v>
      </c>
      <c r="AH262" s="56" t="s">
        <v>1094</v>
      </c>
      <c r="AI262" s="58"/>
      <c r="AJ262" s="60"/>
      <c r="AK262" s="58"/>
      <c r="AL262" s="58"/>
      <c r="AM262" s="58"/>
      <c r="AN262" s="58"/>
      <c r="AO262" s="58"/>
    </row>
    <row r="263" spans="1:41" s="44" customFormat="1" ht="84.9" customHeight="1">
      <c r="A263" s="55"/>
      <c r="B263" s="55" t="s">
        <v>1095</v>
      </c>
      <c r="C263" s="56" t="s">
        <v>1096</v>
      </c>
      <c r="D263" s="58" t="s">
        <v>247</v>
      </c>
      <c r="E263" s="58" t="s">
        <v>1097</v>
      </c>
      <c r="F263" s="83" t="s">
        <v>130</v>
      </c>
      <c r="G263" s="58" t="s">
        <v>1076</v>
      </c>
      <c r="H263" s="58" t="s">
        <v>1098</v>
      </c>
      <c r="I263" s="58"/>
      <c r="J263" s="108">
        <f>37.4*80*12/10000</f>
        <v>3.5903999999999998</v>
      </c>
      <c r="K263" s="119"/>
      <c r="L263" s="119"/>
      <c r="M263" s="119"/>
      <c r="N263" s="119"/>
      <c r="O263" s="119"/>
      <c r="P263" s="108">
        <f>37.4*80*12/10000</f>
        <v>3.5903999999999998</v>
      </c>
      <c r="Q263" s="119"/>
      <c r="R263" s="119"/>
      <c r="S263" s="119"/>
      <c r="T263" s="58"/>
      <c r="U263" s="58"/>
      <c r="V263" s="58"/>
      <c r="W263" s="58"/>
      <c r="X263" s="58" t="s">
        <v>108</v>
      </c>
      <c r="Y263" s="58" t="s">
        <v>109</v>
      </c>
      <c r="Z263" s="58" t="s">
        <v>109</v>
      </c>
      <c r="AA263" s="58" t="s">
        <v>128</v>
      </c>
      <c r="AB263" s="58" t="s">
        <v>128</v>
      </c>
      <c r="AC263" s="58" t="s">
        <v>128</v>
      </c>
      <c r="AD263" s="58">
        <v>12</v>
      </c>
      <c r="AE263" s="58">
        <v>12</v>
      </c>
      <c r="AF263" s="58">
        <v>12</v>
      </c>
      <c r="AG263" s="56" t="s">
        <v>1078</v>
      </c>
      <c r="AH263" s="56" t="s">
        <v>1099</v>
      </c>
      <c r="AI263" s="58"/>
      <c r="AJ263" s="60"/>
      <c r="AK263" s="58"/>
      <c r="AL263" s="58"/>
      <c r="AM263" s="58"/>
      <c r="AN263" s="58"/>
      <c r="AO263" s="58"/>
    </row>
    <row r="264" spans="1:41" s="44" customFormat="1" ht="84.9" customHeight="1">
      <c r="A264" s="55"/>
      <c r="B264" s="55" t="s">
        <v>1100</v>
      </c>
      <c r="C264" s="56" t="s">
        <v>1101</v>
      </c>
      <c r="D264" s="58" t="s">
        <v>151</v>
      </c>
      <c r="E264" s="58" t="s">
        <v>1102</v>
      </c>
      <c r="F264" s="83" t="s">
        <v>130</v>
      </c>
      <c r="G264" s="58" t="s">
        <v>1076</v>
      </c>
      <c r="H264" s="58" t="s">
        <v>1103</v>
      </c>
      <c r="I264" s="58"/>
      <c r="J264" s="108">
        <f>33.3*12*80/10000</f>
        <v>3.1968000000000001</v>
      </c>
      <c r="K264" s="119"/>
      <c r="L264" s="119"/>
      <c r="M264" s="119"/>
      <c r="N264" s="119"/>
      <c r="O264" s="119"/>
      <c r="P264" s="108">
        <f>33.3*12*80/10000</f>
        <v>3.1968000000000001</v>
      </c>
      <c r="Q264" s="119"/>
      <c r="R264" s="119"/>
      <c r="S264" s="119"/>
      <c r="T264" s="58"/>
      <c r="U264" s="58"/>
      <c r="V264" s="58"/>
      <c r="W264" s="58"/>
      <c r="X264" s="58" t="s">
        <v>108</v>
      </c>
      <c r="Y264" s="58" t="s">
        <v>109</v>
      </c>
      <c r="Z264" s="58" t="s">
        <v>109</v>
      </c>
      <c r="AA264" s="58" t="s">
        <v>128</v>
      </c>
      <c r="AB264" s="58" t="s">
        <v>128</v>
      </c>
      <c r="AC264" s="58" t="s">
        <v>128</v>
      </c>
      <c r="AD264" s="58">
        <v>10</v>
      </c>
      <c r="AE264" s="58">
        <v>10</v>
      </c>
      <c r="AF264" s="58">
        <v>10</v>
      </c>
      <c r="AG264" s="56" t="s">
        <v>1078</v>
      </c>
      <c r="AH264" s="56" t="s">
        <v>1104</v>
      </c>
      <c r="AI264" s="58"/>
      <c r="AJ264" s="60"/>
      <c r="AK264" s="58"/>
      <c r="AL264" s="58"/>
      <c r="AM264" s="58"/>
      <c r="AN264" s="58"/>
      <c r="AO264" s="58"/>
    </row>
    <row r="265" spans="1:41" s="44" customFormat="1" ht="81" customHeight="1">
      <c r="A265" s="55"/>
      <c r="B265" s="55" t="s">
        <v>1105</v>
      </c>
      <c r="C265" s="56" t="s">
        <v>1106</v>
      </c>
      <c r="D265" s="58" t="s">
        <v>177</v>
      </c>
      <c r="E265" s="58" t="s">
        <v>1107</v>
      </c>
      <c r="F265" s="83" t="s">
        <v>130</v>
      </c>
      <c r="G265" s="58" t="s">
        <v>1076</v>
      </c>
      <c r="H265" s="58" t="s">
        <v>1108</v>
      </c>
      <c r="I265" s="58"/>
      <c r="J265" s="108">
        <f>66.7*12*80/10000</f>
        <v>6.4032</v>
      </c>
      <c r="K265" s="119"/>
      <c r="L265" s="119"/>
      <c r="M265" s="119"/>
      <c r="N265" s="119"/>
      <c r="O265" s="119"/>
      <c r="P265" s="108">
        <f>66.7*12*80/10000</f>
        <v>6.4032</v>
      </c>
      <c r="Q265" s="119"/>
      <c r="R265" s="119"/>
      <c r="S265" s="119"/>
      <c r="T265" s="58"/>
      <c r="U265" s="58"/>
      <c r="V265" s="58"/>
      <c r="W265" s="58"/>
      <c r="X265" s="58" t="s">
        <v>108</v>
      </c>
      <c r="Y265" s="58" t="s">
        <v>109</v>
      </c>
      <c r="Z265" s="58" t="s">
        <v>109</v>
      </c>
      <c r="AA265" s="58" t="s">
        <v>128</v>
      </c>
      <c r="AB265" s="58" t="s">
        <v>128</v>
      </c>
      <c r="AC265" s="58" t="s">
        <v>128</v>
      </c>
      <c r="AD265" s="58">
        <v>25</v>
      </c>
      <c r="AE265" s="58">
        <v>25</v>
      </c>
      <c r="AF265" s="58">
        <v>25</v>
      </c>
      <c r="AG265" s="56" t="s">
        <v>1078</v>
      </c>
      <c r="AH265" s="56" t="s">
        <v>1109</v>
      </c>
      <c r="AI265" s="58"/>
      <c r="AJ265" s="60"/>
      <c r="AK265" s="58"/>
      <c r="AL265" s="58"/>
      <c r="AM265" s="58"/>
      <c r="AN265" s="58"/>
      <c r="AO265" s="58"/>
    </row>
    <row r="266" spans="1:41" s="44" customFormat="1" ht="82.95" customHeight="1">
      <c r="A266" s="55"/>
      <c r="B266" s="55" t="s">
        <v>1110</v>
      </c>
      <c r="C266" s="56" t="s">
        <v>1111</v>
      </c>
      <c r="D266" s="58" t="s">
        <v>215</v>
      </c>
      <c r="E266" s="58" t="s">
        <v>1112</v>
      </c>
      <c r="F266" s="83" t="s">
        <v>130</v>
      </c>
      <c r="G266" s="58" t="s">
        <v>1076</v>
      </c>
      <c r="H266" s="58" t="s">
        <v>1113</v>
      </c>
      <c r="I266" s="58"/>
      <c r="J266" s="108">
        <v>1.3440000000000001</v>
      </c>
      <c r="K266" s="119"/>
      <c r="L266" s="119"/>
      <c r="M266" s="119"/>
      <c r="N266" s="119"/>
      <c r="O266" s="119"/>
      <c r="P266" s="108">
        <v>1.3440000000000001</v>
      </c>
      <c r="Q266" s="58"/>
      <c r="R266" s="58"/>
      <c r="S266" s="58"/>
      <c r="T266" s="58"/>
      <c r="U266" s="58"/>
      <c r="V266" s="58"/>
      <c r="W266" s="58"/>
      <c r="X266" s="58" t="s">
        <v>108</v>
      </c>
      <c r="Y266" s="58" t="s">
        <v>109</v>
      </c>
      <c r="Z266" s="58" t="s">
        <v>128</v>
      </c>
      <c r="AA266" s="58" t="s">
        <v>128</v>
      </c>
      <c r="AB266" s="58" t="s">
        <v>128</v>
      </c>
      <c r="AC266" s="58" t="s">
        <v>128</v>
      </c>
      <c r="AD266" s="58">
        <v>4</v>
      </c>
      <c r="AE266" s="58">
        <v>4</v>
      </c>
      <c r="AF266" s="58">
        <v>4</v>
      </c>
      <c r="AG266" s="56" t="s">
        <v>1078</v>
      </c>
      <c r="AH266" s="56" t="s">
        <v>1114</v>
      </c>
      <c r="AI266" s="58"/>
      <c r="AJ266" s="60"/>
      <c r="AK266" s="58"/>
      <c r="AL266" s="58"/>
      <c r="AM266" s="58"/>
      <c r="AN266" s="58"/>
      <c r="AO266" s="58"/>
    </row>
    <row r="267" spans="1:41" s="44" customFormat="1" ht="90" customHeight="1">
      <c r="A267" s="55"/>
      <c r="B267" s="55" t="s">
        <v>1115</v>
      </c>
      <c r="C267" s="56" t="s">
        <v>1116</v>
      </c>
      <c r="D267" s="58" t="s">
        <v>185</v>
      </c>
      <c r="E267" s="58" t="s">
        <v>1117</v>
      </c>
      <c r="F267" s="83" t="s">
        <v>130</v>
      </c>
      <c r="G267" s="58" t="s">
        <v>1076</v>
      </c>
      <c r="H267" s="58" t="s">
        <v>1118</v>
      </c>
      <c r="I267" s="58"/>
      <c r="J267" s="108">
        <f>53.4*80*12/10000</f>
        <v>5.1264000000000003</v>
      </c>
      <c r="K267" s="119"/>
      <c r="L267" s="119"/>
      <c r="M267" s="119"/>
      <c r="N267" s="119"/>
      <c r="O267" s="119"/>
      <c r="P267" s="108">
        <f>53.4*80*12/10000</f>
        <v>5.1264000000000003</v>
      </c>
      <c r="Q267" s="119"/>
      <c r="R267" s="119"/>
      <c r="S267" s="119"/>
      <c r="T267" s="119"/>
      <c r="U267" s="119"/>
      <c r="V267" s="119"/>
      <c r="W267" s="119"/>
      <c r="X267" s="58" t="s">
        <v>108</v>
      </c>
      <c r="Y267" s="58" t="s">
        <v>109</v>
      </c>
      <c r="Z267" s="58" t="s">
        <v>109</v>
      </c>
      <c r="AA267" s="58" t="s">
        <v>128</v>
      </c>
      <c r="AB267" s="58" t="s">
        <v>128</v>
      </c>
      <c r="AC267" s="58" t="s">
        <v>128</v>
      </c>
      <c r="AD267" s="58">
        <v>18</v>
      </c>
      <c r="AE267" s="58">
        <v>18</v>
      </c>
      <c r="AF267" s="58">
        <v>18</v>
      </c>
      <c r="AG267" s="56" t="s">
        <v>1078</v>
      </c>
      <c r="AH267" s="56" t="s">
        <v>1119</v>
      </c>
      <c r="AI267" s="58"/>
      <c r="AJ267" s="60"/>
      <c r="AK267" s="58"/>
      <c r="AL267" s="58"/>
      <c r="AM267" s="58"/>
      <c r="AN267" s="58"/>
      <c r="AO267" s="58"/>
    </row>
    <row r="268" spans="1:41" s="44" customFormat="1" ht="36.75" customHeight="1">
      <c r="A268" s="55" t="s">
        <v>1120</v>
      </c>
      <c r="B268" s="55"/>
      <c r="C268" s="56"/>
      <c r="D268" s="58"/>
      <c r="E268" s="58"/>
      <c r="F268" s="58"/>
      <c r="G268" s="58"/>
      <c r="H268" s="58"/>
      <c r="I268" s="58"/>
      <c r="J268" s="58"/>
      <c r="K268" s="58"/>
      <c r="L268" s="58"/>
      <c r="M268" s="58"/>
      <c r="N268" s="58"/>
      <c r="O268" s="58"/>
      <c r="P268" s="58"/>
      <c r="Q268" s="58"/>
      <c r="R268" s="58"/>
      <c r="S268" s="58"/>
      <c r="T268" s="58"/>
      <c r="U268" s="58"/>
      <c r="V268" s="58"/>
      <c r="W268" s="58"/>
      <c r="X268" s="58"/>
      <c r="Y268" s="58"/>
      <c r="Z268" s="58"/>
      <c r="AA268" s="58"/>
      <c r="AB268" s="58"/>
      <c r="AC268" s="58"/>
      <c r="AD268" s="58"/>
      <c r="AE268" s="58"/>
      <c r="AF268" s="58"/>
      <c r="AG268" s="56"/>
      <c r="AH268" s="56"/>
      <c r="AI268" s="58"/>
      <c r="AJ268" s="60"/>
      <c r="AK268" s="58"/>
      <c r="AL268" s="58"/>
      <c r="AM268" s="58"/>
      <c r="AN268" s="58"/>
      <c r="AO268" s="58"/>
    </row>
    <row r="269" spans="1:41" s="44" customFormat="1" ht="93.6">
      <c r="A269" s="55" t="s">
        <v>1121</v>
      </c>
      <c r="B269" s="56" t="s">
        <v>1122</v>
      </c>
      <c r="C269" s="56" t="s">
        <v>1123</v>
      </c>
      <c r="D269" s="58" t="s">
        <v>1124</v>
      </c>
      <c r="E269" s="58" t="s">
        <v>1125</v>
      </c>
      <c r="F269" s="58">
        <v>2020</v>
      </c>
      <c r="G269" s="58" t="s">
        <v>1126</v>
      </c>
      <c r="H269" s="58" t="s">
        <v>1127</v>
      </c>
      <c r="I269" s="67"/>
      <c r="J269" s="58">
        <v>392</v>
      </c>
      <c r="K269" s="58"/>
      <c r="L269" s="58"/>
      <c r="M269" s="58"/>
      <c r="N269" s="58"/>
      <c r="O269" s="58"/>
      <c r="P269" s="58">
        <v>392</v>
      </c>
      <c r="Q269" s="58"/>
      <c r="R269" s="58"/>
      <c r="S269" s="58"/>
      <c r="T269" s="58"/>
      <c r="U269" s="58"/>
      <c r="V269" s="58"/>
      <c r="W269" s="58"/>
      <c r="X269" s="58" t="s">
        <v>1128</v>
      </c>
      <c r="Y269" s="58" t="s">
        <v>109</v>
      </c>
      <c r="Z269" s="58" t="s">
        <v>109</v>
      </c>
      <c r="AA269" s="58" t="s">
        <v>128</v>
      </c>
      <c r="AB269" s="58" t="s">
        <v>128</v>
      </c>
      <c r="AC269" s="58" t="s">
        <v>128</v>
      </c>
      <c r="AD269" s="58">
        <v>60</v>
      </c>
      <c r="AE269" s="58">
        <v>60</v>
      </c>
      <c r="AF269" s="58">
        <v>60</v>
      </c>
      <c r="AG269" s="56" t="s">
        <v>1123</v>
      </c>
      <c r="AH269" s="56" t="s">
        <v>1129</v>
      </c>
      <c r="AI269" s="58"/>
      <c r="AJ269" s="60"/>
      <c r="AK269" s="58"/>
      <c r="AL269" s="58"/>
      <c r="AM269" s="58"/>
      <c r="AN269" s="58"/>
      <c r="AO269" s="58"/>
    </row>
    <row r="270" spans="1:41" s="44" customFormat="1" ht="55.05" customHeight="1">
      <c r="A270" s="55" t="s">
        <v>39</v>
      </c>
      <c r="B270" s="55"/>
      <c r="C270" s="56"/>
      <c r="D270" s="58"/>
      <c r="E270" s="58"/>
      <c r="F270" s="58"/>
      <c r="G270" s="58"/>
      <c r="H270" s="58"/>
      <c r="I270" s="58"/>
      <c r="J270" s="58">
        <f>SUM(J271:J281)</f>
        <v>775.21</v>
      </c>
      <c r="K270" s="58">
        <f t="shared" ref="K270:W270" si="17">SUM(K271:K281)</f>
        <v>248.2</v>
      </c>
      <c r="L270" s="58">
        <f t="shared" si="17"/>
        <v>248.2</v>
      </c>
      <c r="M270" s="58">
        <f t="shared" si="17"/>
        <v>0</v>
      </c>
      <c r="N270" s="58">
        <f t="shared" si="17"/>
        <v>0</v>
      </c>
      <c r="O270" s="58">
        <f t="shared" si="17"/>
        <v>0</v>
      </c>
      <c r="P270" s="58">
        <f t="shared" si="17"/>
        <v>527.01</v>
      </c>
      <c r="Q270" s="58">
        <f t="shared" si="17"/>
        <v>0</v>
      </c>
      <c r="R270" s="58">
        <f t="shared" si="17"/>
        <v>0</v>
      </c>
      <c r="S270" s="58">
        <f t="shared" si="17"/>
        <v>0</v>
      </c>
      <c r="T270" s="58">
        <f t="shared" si="17"/>
        <v>0</v>
      </c>
      <c r="U270" s="58">
        <f t="shared" si="17"/>
        <v>0</v>
      </c>
      <c r="V270" s="58">
        <f t="shared" si="17"/>
        <v>0</v>
      </c>
      <c r="W270" s="58">
        <f t="shared" si="17"/>
        <v>0</v>
      </c>
      <c r="X270" s="58"/>
      <c r="Y270" s="58"/>
      <c r="Z270" s="58"/>
      <c r="AA270" s="58"/>
      <c r="AB270" s="58"/>
      <c r="AC270" s="58"/>
      <c r="AD270" s="58"/>
      <c r="AE270" s="58"/>
      <c r="AF270" s="58"/>
      <c r="AG270" s="56"/>
      <c r="AH270" s="56"/>
      <c r="AI270" s="58"/>
      <c r="AJ270" s="60"/>
      <c r="AK270" s="58"/>
      <c r="AL270" s="58"/>
      <c r="AM270" s="58"/>
      <c r="AN270" s="58"/>
      <c r="AO270" s="58"/>
    </row>
    <row r="271" spans="1:41" s="44" customFormat="1" ht="81.900000000000006" customHeight="1">
      <c r="A271" s="55"/>
      <c r="B271" s="56" t="s">
        <v>1130</v>
      </c>
      <c r="C271" s="56" t="s">
        <v>1131</v>
      </c>
      <c r="D271" s="58" t="s">
        <v>1032</v>
      </c>
      <c r="E271" s="58" t="s">
        <v>1033</v>
      </c>
      <c r="F271" s="83" t="s">
        <v>130</v>
      </c>
      <c r="G271" s="58" t="s">
        <v>162</v>
      </c>
      <c r="H271" s="58" t="s">
        <v>1042</v>
      </c>
      <c r="I271" s="58"/>
      <c r="J271" s="58">
        <v>15.7</v>
      </c>
      <c r="K271" s="58"/>
      <c r="L271" s="58"/>
      <c r="M271" s="58"/>
      <c r="N271" s="58"/>
      <c r="O271" s="58"/>
      <c r="P271" s="58">
        <v>15.7</v>
      </c>
      <c r="Q271" s="58"/>
      <c r="R271" s="58"/>
      <c r="S271" s="58"/>
      <c r="T271" s="58"/>
      <c r="U271" s="58"/>
      <c r="V271" s="58"/>
      <c r="W271" s="58"/>
      <c r="X271" s="58" t="s">
        <v>108</v>
      </c>
      <c r="Y271" s="58" t="s">
        <v>109</v>
      </c>
      <c r="Z271" s="58" t="s">
        <v>128</v>
      </c>
      <c r="AA271" s="58" t="s">
        <v>128</v>
      </c>
      <c r="AB271" s="58" t="s">
        <v>128</v>
      </c>
      <c r="AC271" s="58" t="s">
        <v>128</v>
      </c>
      <c r="AD271" s="58">
        <v>57</v>
      </c>
      <c r="AE271" s="58">
        <v>57</v>
      </c>
      <c r="AF271" s="58">
        <v>228</v>
      </c>
      <c r="AG271" s="56" t="s">
        <v>1132</v>
      </c>
      <c r="AH271" s="56" t="s">
        <v>1133</v>
      </c>
      <c r="AI271" s="58"/>
      <c r="AJ271" s="60"/>
      <c r="AK271" s="58"/>
      <c r="AL271" s="58"/>
      <c r="AM271" s="58"/>
      <c r="AN271" s="58"/>
      <c r="AO271" s="58"/>
    </row>
    <row r="272" spans="1:41" s="44" customFormat="1" ht="69" customHeight="1">
      <c r="A272" s="55"/>
      <c r="B272" s="56" t="s">
        <v>1134</v>
      </c>
      <c r="C272" s="56" t="s">
        <v>1135</v>
      </c>
      <c r="D272" s="58" t="s">
        <v>1032</v>
      </c>
      <c r="E272" s="58" t="s">
        <v>1033</v>
      </c>
      <c r="F272" s="83" t="s">
        <v>130</v>
      </c>
      <c r="G272" s="58" t="s">
        <v>162</v>
      </c>
      <c r="H272" s="58" t="s">
        <v>1042</v>
      </c>
      <c r="I272" s="58"/>
      <c r="J272" s="58">
        <v>511.31</v>
      </c>
      <c r="K272" s="58"/>
      <c r="L272" s="58"/>
      <c r="M272" s="58"/>
      <c r="N272" s="58"/>
      <c r="O272" s="58"/>
      <c r="P272" s="58">
        <v>511.31</v>
      </c>
      <c r="Q272" s="58"/>
      <c r="R272" s="58"/>
      <c r="S272" s="58"/>
      <c r="T272" s="58"/>
      <c r="U272" s="58"/>
      <c r="V272" s="58"/>
      <c r="W272" s="58"/>
      <c r="X272" s="58" t="s">
        <v>108</v>
      </c>
      <c r="Y272" s="58" t="s">
        <v>109</v>
      </c>
      <c r="Z272" s="58" t="s">
        <v>128</v>
      </c>
      <c r="AA272" s="58" t="s">
        <v>128</v>
      </c>
      <c r="AB272" s="58" t="s">
        <v>128</v>
      </c>
      <c r="AC272" s="58" t="s">
        <v>128</v>
      </c>
      <c r="AD272" s="58">
        <v>800</v>
      </c>
      <c r="AE272" s="58">
        <v>800</v>
      </c>
      <c r="AF272" s="58">
        <v>2405</v>
      </c>
      <c r="AG272" s="56" t="s">
        <v>1132</v>
      </c>
      <c r="AH272" s="56" t="s">
        <v>1136</v>
      </c>
      <c r="AI272" s="58"/>
      <c r="AJ272" s="60"/>
      <c r="AK272" s="58"/>
      <c r="AL272" s="58"/>
      <c r="AM272" s="58"/>
      <c r="AN272" s="58"/>
      <c r="AO272" s="58"/>
    </row>
    <row r="273" spans="1:41 16351:16362" s="62" customFormat="1" ht="57" customHeight="1">
      <c r="A273" s="55"/>
      <c r="B273" s="56" t="s">
        <v>1137</v>
      </c>
      <c r="C273" s="56" t="s">
        <v>1138</v>
      </c>
      <c r="D273" s="58" t="s">
        <v>247</v>
      </c>
      <c r="E273" s="58" t="s">
        <v>1139</v>
      </c>
      <c r="F273" s="58" t="s">
        <v>130</v>
      </c>
      <c r="G273" s="58" t="s">
        <v>249</v>
      </c>
      <c r="H273" s="58" t="s">
        <v>1098</v>
      </c>
      <c r="I273" s="58"/>
      <c r="J273" s="58">
        <v>18</v>
      </c>
      <c r="K273" s="58">
        <v>18</v>
      </c>
      <c r="L273" s="58">
        <v>18</v>
      </c>
      <c r="M273" s="58"/>
      <c r="N273" s="58"/>
      <c r="O273" s="58"/>
      <c r="P273" s="58"/>
      <c r="Q273" s="58"/>
      <c r="R273" s="58"/>
      <c r="S273" s="58"/>
      <c r="T273" s="58"/>
      <c r="U273" s="58"/>
      <c r="V273" s="58"/>
      <c r="W273" s="58"/>
      <c r="X273" s="58" t="s">
        <v>127</v>
      </c>
      <c r="Y273" s="58" t="s">
        <v>109</v>
      </c>
      <c r="Z273" s="58" t="s">
        <v>128</v>
      </c>
      <c r="AA273" s="58" t="s">
        <v>128</v>
      </c>
      <c r="AB273" s="58" t="s">
        <v>128</v>
      </c>
      <c r="AC273" s="58" t="s">
        <v>128</v>
      </c>
      <c r="AD273" s="58">
        <v>42</v>
      </c>
      <c r="AE273" s="58">
        <v>42</v>
      </c>
      <c r="AF273" s="58">
        <v>42</v>
      </c>
      <c r="AG273" s="56" t="s">
        <v>1140</v>
      </c>
      <c r="AH273" s="56" t="s">
        <v>1141</v>
      </c>
      <c r="AI273" s="58"/>
      <c r="AJ273" s="60"/>
      <c r="AK273" s="58"/>
      <c r="AL273" s="58"/>
      <c r="AM273" s="58"/>
      <c r="AN273" s="58"/>
      <c r="AO273" s="58"/>
    </row>
    <row r="274" spans="1:41 16351:16362" s="44" customFormat="1" ht="65.099999999999994" customHeight="1">
      <c r="A274" s="55"/>
      <c r="B274" s="56" t="s">
        <v>1142</v>
      </c>
      <c r="C274" s="56" t="s">
        <v>1138</v>
      </c>
      <c r="D274" s="58" t="s">
        <v>294</v>
      </c>
      <c r="E274" s="58" t="s">
        <v>1143</v>
      </c>
      <c r="F274" s="58" t="s">
        <v>130</v>
      </c>
      <c r="G274" s="58" t="s">
        <v>249</v>
      </c>
      <c r="H274" s="58" t="s">
        <v>1093</v>
      </c>
      <c r="I274" s="58"/>
      <c r="J274" s="58">
        <v>40</v>
      </c>
      <c r="K274" s="58">
        <v>40</v>
      </c>
      <c r="L274" s="58">
        <v>40</v>
      </c>
      <c r="M274" s="58"/>
      <c r="N274" s="58"/>
      <c r="O274" s="58"/>
      <c r="P274" s="58"/>
      <c r="Q274" s="58"/>
      <c r="R274" s="58"/>
      <c r="S274" s="58"/>
      <c r="T274" s="58"/>
      <c r="U274" s="58"/>
      <c r="V274" s="58"/>
      <c r="W274" s="58"/>
      <c r="X274" s="58" t="s">
        <v>108</v>
      </c>
      <c r="Y274" s="58" t="s">
        <v>109</v>
      </c>
      <c r="Z274" s="58" t="s">
        <v>128</v>
      </c>
      <c r="AA274" s="58" t="s">
        <v>128</v>
      </c>
      <c r="AB274" s="58" t="s">
        <v>128</v>
      </c>
      <c r="AC274" s="58" t="s">
        <v>128</v>
      </c>
      <c r="AD274" s="58">
        <v>27</v>
      </c>
      <c r="AE274" s="58">
        <v>94</v>
      </c>
      <c r="AF274" s="58">
        <v>94</v>
      </c>
      <c r="AG274" s="56" t="s">
        <v>1144</v>
      </c>
      <c r="AH274" s="56" t="s">
        <v>1145</v>
      </c>
      <c r="AI274" s="58"/>
      <c r="AJ274" s="60"/>
      <c r="AK274" s="58"/>
      <c r="AL274" s="58"/>
      <c r="AM274" s="58"/>
      <c r="AN274" s="58"/>
      <c r="AO274" s="58"/>
    </row>
    <row r="275" spans="1:41 16351:16362" s="44" customFormat="1" ht="65.099999999999994" customHeight="1">
      <c r="A275" s="55"/>
      <c r="B275" s="56" t="s">
        <v>1146</v>
      </c>
      <c r="C275" s="56" t="s">
        <v>1138</v>
      </c>
      <c r="D275" s="67" t="s">
        <v>151</v>
      </c>
      <c r="E275" s="67" t="s">
        <v>1147</v>
      </c>
      <c r="F275" s="67" t="s">
        <v>130</v>
      </c>
      <c r="G275" s="58" t="s">
        <v>249</v>
      </c>
      <c r="H275" s="67" t="s">
        <v>1103</v>
      </c>
      <c r="I275" s="67"/>
      <c r="J275" s="69">
        <v>47.8</v>
      </c>
      <c r="K275" s="69">
        <v>47.8</v>
      </c>
      <c r="L275" s="69">
        <v>47.8</v>
      </c>
      <c r="M275" s="67"/>
      <c r="N275" s="67"/>
      <c r="O275" s="67"/>
      <c r="P275" s="67"/>
      <c r="Q275" s="67"/>
      <c r="R275" s="67"/>
      <c r="S275" s="67"/>
      <c r="T275" s="67"/>
      <c r="U275" s="67"/>
      <c r="V275" s="67"/>
      <c r="W275" s="67"/>
      <c r="X275" s="67" t="s">
        <v>127</v>
      </c>
      <c r="Y275" s="67" t="s">
        <v>109</v>
      </c>
      <c r="Z275" s="67" t="s">
        <v>128</v>
      </c>
      <c r="AA275" s="67" t="s">
        <v>128</v>
      </c>
      <c r="AB275" s="67" t="s">
        <v>128</v>
      </c>
      <c r="AC275" s="67" t="s">
        <v>128</v>
      </c>
      <c r="AD275" s="69">
        <v>62</v>
      </c>
      <c r="AE275" s="69">
        <v>228</v>
      </c>
      <c r="AF275" s="69">
        <v>228</v>
      </c>
      <c r="AG275" s="55" t="s">
        <v>1148</v>
      </c>
      <c r="AH275" s="55" t="s">
        <v>1145</v>
      </c>
      <c r="AI275" s="58"/>
      <c r="AJ275" s="60"/>
      <c r="AK275" s="58"/>
      <c r="AL275" s="58"/>
      <c r="AM275" s="58"/>
      <c r="AN275" s="58"/>
      <c r="AO275" s="58"/>
    </row>
    <row r="276" spans="1:41 16351:16362" s="44" customFormat="1" ht="65.099999999999994" customHeight="1">
      <c r="A276" s="55"/>
      <c r="B276" s="56" t="s">
        <v>1149</v>
      </c>
      <c r="C276" s="56" t="s">
        <v>1138</v>
      </c>
      <c r="D276" s="58" t="s">
        <v>215</v>
      </c>
      <c r="E276" s="58" t="s">
        <v>1143</v>
      </c>
      <c r="F276" s="83" t="s">
        <v>130</v>
      </c>
      <c r="G276" s="67" t="s">
        <v>249</v>
      </c>
      <c r="H276" s="58" t="s">
        <v>1150</v>
      </c>
      <c r="I276" s="58"/>
      <c r="J276" s="58">
        <v>24</v>
      </c>
      <c r="K276" s="58">
        <v>24</v>
      </c>
      <c r="L276" s="58">
        <v>24</v>
      </c>
      <c r="M276" s="58"/>
      <c r="N276" s="58"/>
      <c r="O276" s="58"/>
      <c r="P276" s="58"/>
      <c r="Q276" s="58"/>
      <c r="R276" s="58"/>
      <c r="S276" s="58"/>
      <c r="T276" s="58"/>
      <c r="U276" s="58"/>
      <c r="V276" s="58"/>
      <c r="W276" s="58"/>
      <c r="X276" s="58" t="s">
        <v>108</v>
      </c>
      <c r="Y276" s="58" t="s">
        <v>109</v>
      </c>
      <c r="Z276" s="58" t="s">
        <v>128</v>
      </c>
      <c r="AA276" s="58" t="s">
        <v>128</v>
      </c>
      <c r="AB276" s="58" t="s">
        <v>128</v>
      </c>
      <c r="AC276" s="58" t="s">
        <v>128</v>
      </c>
      <c r="AD276" s="58">
        <v>48</v>
      </c>
      <c r="AE276" s="58">
        <v>48</v>
      </c>
      <c r="AF276" s="58">
        <v>48</v>
      </c>
      <c r="AG276" s="56" t="s">
        <v>1132</v>
      </c>
      <c r="AH276" s="56" t="s">
        <v>1145</v>
      </c>
      <c r="AI276" s="58"/>
      <c r="AJ276" s="60"/>
      <c r="AK276" s="58"/>
      <c r="AL276" s="58"/>
      <c r="AM276" s="58"/>
      <c r="AN276" s="58"/>
      <c r="AO276" s="58"/>
    </row>
    <row r="277" spans="1:41 16351:16362" s="44" customFormat="1" ht="65.099999999999994" customHeight="1">
      <c r="A277" s="55"/>
      <c r="B277" s="56" t="s">
        <v>1151</v>
      </c>
      <c r="C277" s="56" t="s">
        <v>1138</v>
      </c>
      <c r="D277" s="58" t="s">
        <v>196</v>
      </c>
      <c r="E277" s="58" t="s">
        <v>1143</v>
      </c>
      <c r="F277" s="83" t="s">
        <v>130</v>
      </c>
      <c r="G277" s="58" t="s">
        <v>249</v>
      </c>
      <c r="H277" s="58" t="s">
        <v>1088</v>
      </c>
      <c r="I277" s="58"/>
      <c r="J277" s="58">
        <v>17</v>
      </c>
      <c r="K277" s="58">
        <v>17</v>
      </c>
      <c r="L277" s="58">
        <v>17</v>
      </c>
      <c r="M277" s="58"/>
      <c r="N277" s="58"/>
      <c r="O277" s="58"/>
      <c r="P277" s="58"/>
      <c r="Q277" s="58"/>
      <c r="R277" s="58"/>
      <c r="S277" s="58"/>
      <c r="T277" s="58"/>
      <c r="U277" s="58"/>
      <c r="V277" s="58"/>
      <c r="W277" s="58"/>
      <c r="X277" s="58" t="s">
        <v>108</v>
      </c>
      <c r="Y277" s="58" t="s">
        <v>109</v>
      </c>
      <c r="Z277" s="58" t="s">
        <v>128</v>
      </c>
      <c r="AA277" s="58" t="s">
        <v>128</v>
      </c>
      <c r="AB277" s="58" t="s">
        <v>128</v>
      </c>
      <c r="AC277" s="58" t="s">
        <v>128</v>
      </c>
      <c r="AD277" s="58">
        <v>29</v>
      </c>
      <c r="AE277" s="58">
        <v>102</v>
      </c>
      <c r="AF277" s="58">
        <v>102</v>
      </c>
      <c r="AG277" s="56" t="s">
        <v>1132</v>
      </c>
      <c r="AH277" s="56" t="s">
        <v>1152</v>
      </c>
      <c r="AI277" s="58"/>
      <c r="AJ277" s="60"/>
      <c r="AK277" s="58"/>
      <c r="AL277" s="58"/>
      <c r="AM277" s="58"/>
      <c r="AN277" s="58"/>
      <c r="AO277" s="58"/>
    </row>
    <row r="278" spans="1:41 16351:16362" s="44" customFormat="1" ht="65.099999999999994" customHeight="1">
      <c r="A278" s="55"/>
      <c r="B278" s="56" t="s">
        <v>1153</v>
      </c>
      <c r="C278" s="56" t="s">
        <v>1138</v>
      </c>
      <c r="D278" s="58" t="s">
        <v>203</v>
      </c>
      <c r="E278" s="58" t="s">
        <v>1143</v>
      </c>
      <c r="F278" s="83" t="s">
        <v>130</v>
      </c>
      <c r="G278" s="67" t="s">
        <v>249</v>
      </c>
      <c r="H278" s="58" t="s">
        <v>1077</v>
      </c>
      <c r="I278" s="58"/>
      <c r="J278" s="58">
        <v>31</v>
      </c>
      <c r="K278" s="58">
        <v>31</v>
      </c>
      <c r="L278" s="58">
        <v>31</v>
      </c>
      <c r="M278" s="58"/>
      <c r="N278" s="58"/>
      <c r="O278" s="58"/>
      <c r="P278" s="58"/>
      <c r="Q278" s="58"/>
      <c r="R278" s="58"/>
      <c r="S278" s="58"/>
      <c r="T278" s="58"/>
      <c r="U278" s="58"/>
      <c r="V278" s="58"/>
      <c r="W278" s="58"/>
      <c r="X278" s="58" t="s">
        <v>108</v>
      </c>
      <c r="Y278" s="58" t="s">
        <v>109</v>
      </c>
      <c r="Z278" s="58" t="s">
        <v>128</v>
      </c>
      <c r="AA278" s="58" t="s">
        <v>128</v>
      </c>
      <c r="AB278" s="58" t="s">
        <v>128</v>
      </c>
      <c r="AC278" s="58" t="s">
        <v>128</v>
      </c>
      <c r="AD278" s="58">
        <v>88</v>
      </c>
      <c r="AE278" s="58">
        <v>308</v>
      </c>
      <c r="AF278" s="58">
        <v>308</v>
      </c>
      <c r="AG278" s="56" t="s">
        <v>1132</v>
      </c>
      <c r="AH278" s="56" t="s">
        <v>1145</v>
      </c>
      <c r="AI278" s="58"/>
      <c r="AJ278" s="60"/>
      <c r="AK278" s="58"/>
      <c r="AL278" s="58"/>
      <c r="AM278" s="58"/>
      <c r="AN278" s="58"/>
      <c r="AO278" s="58"/>
    </row>
    <row r="279" spans="1:41 16351:16362" s="44" customFormat="1" ht="56.1" customHeight="1">
      <c r="A279" s="55"/>
      <c r="B279" s="56" t="s">
        <v>1154</v>
      </c>
      <c r="C279" s="56" t="s">
        <v>1138</v>
      </c>
      <c r="D279" s="58" t="s">
        <v>144</v>
      </c>
      <c r="E279" s="58" t="s">
        <v>1143</v>
      </c>
      <c r="F279" s="83" t="s">
        <v>130</v>
      </c>
      <c r="G279" s="58" t="s">
        <v>249</v>
      </c>
      <c r="H279" s="58" t="s">
        <v>1083</v>
      </c>
      <c r="I279" s="67"/>
      <c r="J279" s="58">
        <v>22.8</v>
      </c>
      <c r="K279" s="58">
        <v>22.8</v>
      </c>
      <c r="L279" s="58">
        <v>22.8</v>
      </c>
      <c r="M279" s="58"/>
      <c r="N279" s="58"/>
      <c r="O279" s="58"/>
      <c r="P279" s="58"/>
      <c r="Q279" s="58"/>
      <c r="R279" s="58"/>
      <c r="S279" s="58"/>
      <c r="T279" s="58"/>
      <c r="U279" s="58"/>
      <c r="V279" s="58"/>
      <c r="W279" s="58"/>
      <c r="X279" s="58" t="s">
        <v>127</v>
      </c>
      <c r="Y279" s="58" t="s">
        <v>109</v>
      </c>
      <c r="Z279" s="58" t="s">
        <v>109</v>
      </c>
      <c r="AA279" s="58" t="s">
        <v>109</v>
      </c>
      <c r="AB279" s="58" t="s">
        <v>128</v>
      </c>
      <c r="AC279" s="58" t="s">
        <v>109</v>
      </c>
      <c r="AD279" s="58">
        <v>51</v>
      </c>
      <c r="AE279" s="58">
        <v>204</v>
      </c>
      <c r="AF279" s="58">
        <v>204</v>
      </c>
      <c r="AG279" s="56" t="s">
        <v>1155</v>
      </c>
      <c r="AH279" s="56" t="s">
        <v>1145</v>
      </c>
      <c r="AI279" s="58"/>
      <c r="AJ279" s="60"/>
      <c r="AK279" s="58"/>
      <c r="AL279" s="58"/>
      <c r="AM279" s="58"/>
      <c r="AN279" s="58"/>
      <c r="AO279" s="58"/>
    </row>
    <row r="280" spans="1:41 16351:16362" s="113" customFormat="1" ht="62.4">
      <c r="A280" s="120"/>
      <c r="B280" s="56" t="s">
        <v>1156</v>
      </c>
      <c r="C280" s="56" t="s">
        <v>1138</v>
      </c>
      <c r="D280" s="58" t="s">
        <v>185</v>
      </c>
      <c r="E280" s="58" t="s">
        <v>1143</v>
      </c>
      <c r="F280" s="58" t="s">
        <v>130</v>
      </c>
      <c r="G280" s="58" t="s">
        <v>249</v>
      </c>
      <c r="H280" s="66" t="s">
        <v>1118</v>
      </c>
      <c r="I280" s="121"/>
      <c r="J280" s="66">
        <v>22</v>
      </c>
      <c r="K280" s="66">
        <v>22</v>
      </c>
      <c r="L280" s="66">
        <v>22</v>
      </c>
      <c r="M280" s="66"/>
      <c r="N280" s="66"/>
      <c r="O280" s="66"/>
      <c r="P280" s="66"/>
      <c r="Q280" s="66"/>
      <c r="R280" s="66"/>
      <c r="S280" s="66"/>
      <c r="T280" s="66"/>
      <c r="U280" s="66"/>
      <c r="V280" s="66"/>
      <c r="W280" s="66"/>
      <c r="X280" s="58" t="s">
        <v>108</v>
      </c>
      <c r="Y280" s="66" t="s">
        <v>109</v>
      </c>
      <c r="Z280" s="58" t="s">
        <v>128</v>
      </c>
      <c r="AA280" s="58" t="s">
        <v>128</v>
      </c>
      <c r="AB280" s="66" t="s">
        <v>128</v>
      </c>
      <c r="AC280" s="66" t="s">
        <v>128</v>
      </c>
      <c r="AD280" s="66">
        <v>272</v>
      </c>
      <c r="AE280" s="66">
        <v>272</v>
      </c>
      <c r="AF280" s="66">
        <v>272</v>
      </c>
      <c r="AG280" s="56" t="s">
        <v>1144</v>
      </c>
      <c r="AH280" s="56" t="s">
        <v>1145</v>
      </c>
      <c r="AI280" s="66"/>
      <c r="AJ280" s="95"/>
      <c r="AK280" s="66"/>
      <c r="AL280" s="66"/>
      <c r="AM280" s="66"/>
      <c r="AN280" s="66"/>
      <c r="AO280" s="66"/>
    </row>
    <row r="281" spans="1:41 16351:16362" s="92" customFormat="1" ht="70.95" customHeight="1">
      <c r="A281" s="55"/>
      <c r="B281" s="56" t="s">
        <v>1157</v>
      </c>
      <c r="C281" s="56" t="s">
        <v>1138</v>
      </c>
      <c r="D281" s="58" t="s">
        <v>177</v>
      </c>
      <c r="E281" s="58" t="s">
        <v>659</v>
      </c>
      <c r="F281" s="58" t="s">
        <v>130</v>
      </c>
      <c r="G281" s="58" t="s">
        <v>249</v>
      </c>
      <c r="H281" s="58" t="s">
        <v>1108</v>
      </c>
      <c r="I281" s="67"/>
      <c r="J281" s="66">
        <v>25.6</v>
      </c>
      <c r="K281" s="66">
        <v>25.6</v>
      </c>
      <c r="L281" s="66">
        <v>25.6</v>
      </c>
      <c r="M281" s="66"/>
      <c r="N281" s="66"/>
      <c r="O281" s="66"/>
      <c r="P281" s="66"/>
      <c r="Q281" s="66"/>
      <c r="R281" s="66"/>
      <c r="S281" s="66"/>
      <c r="T281" s="66"/>
      <c r="U281" s="66"/>
      <c r="V281" s="58"/>
      <c r="W281" s="58"/>
      <c r="X281" s="58" t="s">
        <v>108</v>
      </c>
      <c r="Y281" s="58" t="s">
        <v>109</v>
      </c>
      <c r="Z281" s="58" t="s">
        <v>128</v>
      </c>
      <c r="AA281" s="58" t="s">
        <v>128</v>
      </c>
      <c r="AB281" s="58" t="s">
        <v>128</v>
      </c>
      <c r="AC281" s="58" t="s">
        <v>128</v>
      </c>
      <c r="AD281" s="58">
        <v>64</v>
      </c>
      <c r="AE281" s="58">
        <v>201</v>
      </c>
      <c r="AF281" s="58">
        <v>201</v>
      </c>
      <c r="AG281" s="56" t="s">
        <v>1158</v>
      </c>
      <c r="AH281" s="56" t="s">
        <v>1009</v>
      </c>
      <c r="AI281" s="66"/>
      <c r="AJ281" s="95"/>
      <c r="XDW281" s="62"/>
      <c r="XDX281" s="62"/>
      <c r="XDY281" s="62"/>
      <c r="XDZ281" s="62"/>
      <c r="XEA281" s="62"/>
      <c r="XEB281" s="62"/>
      <c r="XEC281" s="62"/>
      <c r="XED281" s="62"/>
      <c r="XEE281" s="62"/>
      <c r="XEF281" s="62"/>
      <c r="XEG281" s="62"/>
      <c r="XEH281" s="62"/>
    </row>
    <row r="282" spans="1:41 16351:16362" s="44" customFormat="1" ht="32.4" customHeight="1">
      <c r="A282" s="51" t="s">
        <v>40</v>
      </c>
      <c r="B282" s="51"/>
      <c r="C282" s="51"/>
      <c r="D282" s="52"/>
      <c r="E282" s="52"/>
      <c r="F282" s="52"/>
      <c r="G282" s="52"/>
      <c r="H282" s="52"/>
      <c r="I282" s="52"/>
      <c r="J282" s="52">
        <f>J283+J284+J285</f>
        <v>6021.4</v>
      </c>
      <c r="K282" s="52">
        <f t="shared" ref="K282:W282" si="18">K283+K284+K285</f>
        <v>242.4</v>
      </c>
      <c r="L282" s="52">
        <f t="shared" si="18"/>
        <v>167</v>
      </c>
      <c r="M282" s="52">
        <f t="shared" si="18"/>
        <v>75.400000000000006</v>
      </c>
      <c r="N282" s="52">
        <f t="shared" si="18"/>
        <v>0</v>
      </c>
      <c r="O282" s="52">
        <f t="shared" si="18"/>
        <v>0</v>
      </c>
      <c r="P282" s="52">
        <f t="shared" si="18"/>
        <v>1979</v>
      </c>
      <c r="Q282" s="52">
        <f t="shared" si="18"/>
        <v>0</v>
      </c>
      <c r="R282" s="52">
        <f t="shared" si="18"/>
        <v>3000</v>
      </c>
      <c r="S282" s="52">
        <f t="shared" si="18"/>
        <v>0</v>
      </c>
      <c r="T282" s="52">
        <f t="shared" si="18"/>
        <v>0</v>
      </c>
      <c r="U282" s="52">
        <f t="shared" si="18"/>
        <v>0</v>
      </c>
      <c r="V282" s="52">
        <f t="shared" si="18"/>
        <v>800</v>
      </c>
      <c r="W282" s="52">
        <f t="shared" si="18"/>
        <v>0</v>
      </c>
      <c r="X282" s="52"/>
      <c r="Y282" s="52"/>
      <c r="Z282" s="52"/>
      <c r="AA282" s="52"/>
      <c r="AB282" s="52"/>
      <c r="AC282" s="52"/>
      <c r="AD282" s="52"/>
      <c r="AE282" s="52"/>
      <c r="AF282" s="52"/>
      <c r="AG282" s="51"/>
      <c r="AH282" s="51"/>
      <c r="AI282" s="52"/>
      <c r="AJ282" s="53"/>
      <c r="AK282" s="52"/>
      <c r="AL282" s="52"/>
      <c r="AM282" s="52"/>
      <c r="AN282" s="52"/>
      <c r="AO282" s="52"/>
    </row>
    <row r="283" spans="1:41 16351:16362" s="44" customFormat="1" ht="89.1" customHeight="1">
      <c r="A283" s="55" t="s">
        <v>41</v>
      </c>
      <c r="B283" s="55" t="s">
        <v>1159</v>
      </c>
      <c r="C283" s="56" t="s">
        <v>1160</v>
      </c>
      <c r="D283" s="58" t="s">
        <v>662</v>
      </c>
      <c r="E283" s="58" t="s">
        <v>1161</v>
      </c>
      <c r="F283" s="58" t="s">
        <v>130</v>
      </c>
      <c r="G283" s="58" t="s">
        <v>249</v>
      </c>
      <c r="H283" s="58" t="s">
        <v>1162</v>
      </c>
      <c r="I283" s="67"/>
      <c r="J283" s="58">
        <f>K283</f>
        <v>242.4</v>
      </c>
      <c r="K283" s="58">
        <f>L283+M283+N283+O283</f>
        <v>242.4</v>
      </c>
      <c r="L283" s="58">
        <v>167</v>
      </c>
      <c r="M283" s="58">
        <v>75.400000000000006</v>
      </c>
      <c r="N283" s="58"/>
      <c r="O283" s="58"/>
      <c r="P283" s="58"/>
      <c r="Q283" s="58"/>
      <c r="R283" s="58"/>
      <c r="S283" s="58"/>
      <c r="T283" s="58"/>
      <c r="U283" s="58"/>
      <c r="V283" s="58"/>
      <c r="W283" s="58"/>
      <c r="X283" s="58" t="s">
        <v>108</v>
      </c>
      <c r="Y283" s="58" t="s">
        <v>109</v>
      </c>
      <c r="Z283" s="58" t="s">
        <v>128</v>
      </c>
      <c r="AA283" s="58" t="s">
        <v>128</v>
      </c>
      <c r="AB283" s="58" t="s">
        <v>128</v>
      </c>
      <c r="AC283" s="58" t="s">
        <v>128</v>
      </c>
      <c r="AD283" s="58">
        <v>66</v>
      </c>
      <c r="AE283" s="58">
        <v>66</v>
      </c>
      <c r="AF283" s="58">
        <v>66</v>
      </c>
      <c r="AG283" s="56" t="s">
        <v>1163</v>
      </c>
      <c r="AH283" s="56" t="s">
        <v>1164</v>
      </c>
      <c r="AI283" s="58"/>
      <c r="AJ283" s="60"/>
      <c r="AK283" s="58"/>
      <c r="AL283" s="58"/>
      <c r="AM283" s="58"/>
      <c r="AN283" s="58"/>
      <c r="AO283" s="58"/>
    </row>
    <row r="284" spans="1:41 16351:16362" s="44" customFormat="1" ht="60.75" customHeight="1">
      <c r="A284" s="55" t="s">
        <v>42</v>
      </c>
      <c r="B284" s="55"/>
      <c r="C284" s="56"/>
      <c r="D284" s="58"/>
      <c r="E284" s="58"/>
      <c r="F284" s="58"/>
      <c r="G284" s="58"/>
      <c r="H284" s="58"/>
      <c r="I284" s="58"/>
      <c r="J284" s="58"/>
      <c r="K284" s="58"/>
      <c r="L284" s="58"/>
      <c r="M284" s="58"/>
      <c r="N284" s="58"/>
      <c r="O284" s="58"/>
      <c r="P284" s="58"/>
      <c r="Q284" s="58"/>
      <c r="R284" s="58"/>
      <c r="S284" s="58"/>
      <c r="T284" s="58"/>
      <c r="U284" s="58"/>
      <c r="V284" s="58"/>
      <c r="W284" s="58"/>
      <c r="X284" s="58"/>
      <c r="Y284" s="58"/>
      <c r="Z284" s="58"/>
      <c r="AA284" s="58"/>
      <c r="AB284" s="58"/>
      <c r="AC284" s="58"/>
      <c r="AD284" s="58"/>
      <c r="AE284" s="58"/>
      <c r="AF284" s="58"/>
      <c r="AG284" s="56"/>
      <c r="AH284" s="56"/>
      <c r="AI284" s="58"/>
      <c r="AJ284" s="60"/>
      <c r="AK284" s="58"/>
      <c r="AL284" s="58"/>
      <c r="AM284" s="58"/>
      <c r="AN284" s="58"/>
      <c r="AO284" s="58"/>
    </row>
    <row r="285" spans="1:41 16351:16362" s="44" customFormat="1" ht="45.75" customHeight="1">
      <c r="A285" s="56" t="s">
        <v>43</v>
      </c>
      <c r="B285" s="56"/>
      <c r="C285" s="56"/>
      <c r="D285" s="58"/>
      <c r="E285" s="58"/>
      <c r="F285" s="58"/>
      <c r="G285" s="58"/>
      <c r="H285" s="58"/>
      <c r="I285" s="58"/>
      <c r="J285" s="58">
        <f>SUM(J286:J299)</f>
        <v>5779</v>
      </c>
      <c r="K285" s="58">
        <f t="shared" ref="K285:W285" si="19">SUM(K286:K299)</f>
        <v>0</v>
      </c>
      <c r="L285" s="58">
        <f t="shared" si="19"/>
        <v>0</v>
      </c>
      <c r="M285" s="58">
        <f t="shared" si="19"/>
        <v>0</v>
      </c>
      <c r="N285" s="58">
        <f t="shared" si="19"/>
        <v>0</v>
      </c>
      <c r="O285" s="58">
        <f t="shared" si="19"/>
        <v>0</v>
      </c>
      <c r="P285" s="58">
        <f t="shared" si="19"/>
        <v>1979</v>
      </c>
      <c r="Q285" s="58">
        <f t="shared" si="19"/>
        <v>0</v>
      </c>
      <c r="R285" s="58">
        <f t="shared" si="19"/>
        <v>3000</v>
      </c>
      <c r="S285" s="58">
        <f t="shared" si="19"/>
        <v>0</v>
      </c>
      <c r="T285" s="58">
        <f t="shared" si="19"/>
        <v>0</v>
      </c>
      <c r="U285" s="58">
        <f t="shared" si="19"/>
        <v>0</v>
      </c>
      <c r="V285" s="58">
        <f t="shared" si="19"/>
        <v>800</v>
      </c>
      <c r="W285" s="58">
        <f t="shared" si="19"/>
        <v>0</v>
      </c>
      <c r="X285" s="58"/>
      <c r="Y285" s="58"/>
      <c r="Z285" s="58"/>
      <c r="AA285" s="58"/>
      <c r="AB285" s="58"/>
      <c r="AC285" s="58"/>
      <c r="AD285" s="58"/>
      <c r="AE285" s="58"/>
      <c r="AF285" s="58"/>
      <c r="AG285" s="56"/>
      <c r="AH285" s="56"/>
      <c r="AI285" s="58"/>
      <c r="AJ285" s="60"/>
      <c r="AK285" s="58"/>
      <c r="AL285" s="58"/>
      <c r="AM285" s="58"/>
      <c r="AN285" s="58"/>
      <c r="AO285" s="58"/>
    </row>
    <row r="286" spans="1:41 16351:16362" s="44" customFormat="1" ht="76.5" customHeight="1">
      <c r="A286" s="122" t="s">
        <v>1165</v>
      </c>
      <c r="B286" s="122" t="s">
        <v>1166</v>
      </c>
      <c r="C286" s="122" t="s">
        <v>1167</v>
      </c>
      <c r="D286" s="84" t="s">
        <v>1032</v>
      </c>
      <c r="E286" s="84" t="s">
        <v>1168</v>
      </c>
      <c r="F286" s="84" t="s">
        <v>130</v>
      </c>
      <c r="G286" s="84" t="s">
        <v>1169</v>
      </c>
      <c r="H286" s="84" t="s">
        <v>1170</v>
      </c>
      <c r="I286" s="83"/>
      <c r="J286" s="58">
        <v>60</v>
      </c>
      <c r="K286" s="58"/>
      <c r="L286" s="58"/>
      <c r="M286" s="58"/>
      <c r="N286" s="58"/>
      <c r="O286" s="58"/>
      <c r="P286" s="58">
        <v>60</v>
      </c>
      <c r="Q286" s="58"/>
      <c r="R286" s="58"/>
      <c r="S286" s="58"/>
      <c r="T286" s="58"/>
      <c r="U286" s="58"/>
      <c r="V286" s="58"/>
      <c r="W286" s="58"/>
      <c r="X286" s="58" t="s">
        <v>108</v>
      </c>
      <c r="Y286" s="58" t="s">
        <v>109</v>
      </c>
      <c r="Z286" s="58" t="s">
        <v>128</v>
      </c>
      <c r="AA286" s="58" t="s">
        <v>128</v>
      </c>
      <c r="AB286" s="58" t="s">
        <v>128</v>
      </c>
      <c r="AC286" s="58" t="s">
        <v>128</v>
      </c>
      <c r="AD286" s="58"/>
      <c r="AE286" s="58">
        <v>1000</v>
      </c>
      <c r="AF286" s="58">
        <v>1600</v>
      </c>
      <c r="AG286" s="56" t="s">
        <v>1171</v>
      </c>
      <c r="AH286" s="56" t="s">
        <v>1172</v>
      </c>
      <c r="AI286" s="58"/>
      <c r="AJ286" s="60" t="s">
        <v>128</v>
      </c>
      <c r="AK286" s="58" t="s">
        <v>1173</v>
      </c>
      <c r="AL286" s="58"/>
      <c r="AM286" s="58"/>
      <c r="AN286" s="58"/>
      <c r="AO286" s="58"/>
    </row>
    <row r="287" spans="1:41 16351:16362" s="44" customFormat="1" ht="76.5" customHeight="1">
      <c r="A287" s="122" t="s">
        <v>1174</v>
      </c>
      <c r="B287" s="122" t="s">
        <v>1175</v>
      </c>
      <c r="C287" s="122" t="s">
        <v>1176</v>
      </c>
      <c r="D287" s="84" t="s">
        <v>1032</v>
      </c>
      <c r="E287" s="84" t="s">
        <v>1168</v>
      </c>
      <c r="F287" s="84" t="s">
        <v>130</v>
      </c>
      <c r="G287" s="84" t="s">
        <v>1169</v>
      </c>
      <c r="H287" s="84" t="s">
        <v>1170</v>
      </c>
      <c r="I287" s="83"/>
      <c r="J287" s="69">
        <v>210</v>
      </c>
      <c r="K287" s="58"/>
      <c r="L287" s="58"/>
      <c r="M287" s="58"/>
      <c r="N287" s="58"/>
      <c r="O287" s="58"/>
      <c r="P287" s="69">
        <v>210</v>
      </c>
      <c r="Q287" s="58"/>
      <c r="R287" s="58"/>
      <c r="S287" s="58"/>
      <c r="T287" s="58"/>
      <c r="U287" s="58"/>
      <c r="V287" s="58"/>
      <c r="W287" s="58"/>
      <c r="X287" s="58" t="s">
        <v>108</v>
      </c>
      <c r="Y287" s="58" t="s">
        <v>109</v>
      </c>
      <c r="Z287" s="58" t="s">
        <v>128</v>
      </c>
      <c r="AA287" s="58" t="s">
        <v>128</v>
      </c>
      <c r="AB287" s="58" t="s">
        <v>128</v>
      </c>
      <c r="AC287" s="58" t="s">
        <v>128</v>
      </c>
      <c r="AD287" s="58"/>
      <c r="AE287" s="58">
        <v>1600</v>
      </c>
      <c r="AF287" s="58">
        <v>5500</v>
      </c>
      <c r="AG287" s="56" t="s">
        <v>1177</v>
      </c>
      <c r="AH287" s="56" t="s">
        <v>1177</v>
      </c>
      <c r="AI287" s="58"/>
      <c r="AJ287" s="60" t="s">
        <v>128</v>
      </c>
      <c r="AK287" s="58" t="s">
        <v>1173</v>
      </c>
      <c r="AL287" s="58"/>
      <c r="AM287" s="58"/>
      <c r="AN287" s="58"/>
      <c r="AO287" s="58"/>
    </row>
    <row r="288" spans="1:41 16351:16362" s="44" customFormat="1" ht="76.5" customHeight="1">
      <c r="A288" s="122" t="s">
        <v>1178</v>
      </c>
      <c r="B288" s="122" t="s">
        <v>1179</v>
      </c>
      <c r="C288" s="122" t="s">
        <v>1180</v>
      </c>
      <c r="D288" s="84" t="s">
        <v>1032</v>
      </c>
      <c r="E288" s="84" t="s">
        <v>1168</v>
      </c>
      <c r="F288" s="84" t="s">
        <v>130</v>
      </c>
      <c r="G288" s="84" t="s">
        <v>1169</v>
      </c>
      <c r="H288" s="84" t="s">
        <v>1170</v>
      </c>
      <c r="I288" s="83"/>
      <c r="J288" s="69">
        <v>65</v>
      </c>
      <c r="K288" s="58"/>
      <c r="L288" s="58"/>
      <c r="M288" s="58"/>
      <c r="N288" s="58"/>
      <c r="O288" s="58"/>
      <c r="P288" s="69">
        <v>65</v>
      </c>
      <c r="Q288" s="58"/>
      <c r="R288" s="58"/>
      <c r="S288" s="58"/>
      <c r="T288" s="58"/>
      <c r="U288" s="58"/>
      <c r="V288" s="58"/>
      <c r="W288" s="58"/>
      <c r="X288" s="58" t="s">
        <v>108</v>
      </c>
      <c r="Y288" s="58" t="s">
        <v>109</v>
      </c>
      <c r="Z288" s="58" t="s">
        <v>128</v>
      </c>
      <c r="AA288" s="58" t="s">
        <v>128</v>
      </c>
      <c r="AB288" s="58" t="s">
        <v>128</v>
      </c>
      <c r="AC288" s="58" t="s">
        <v>128</v>
      </c>
      <c r="AD288" s="58"/>
      <c r="AE288" s="58">
        <v>200</v>
      </c>
      <c r="AF288" s="58">
        <v>650</v>
      </c>
      <c r="AG288" s="56" t="s">
        <v>1180</v>
      </c>
      <c r="AH288" s="56" t="s">
        <v>1181</v>
      </c>
      <c r="AI288" s="58"/>
      <c r="AJ288" s="60" t="s">
        <v>128</v>
      </c>
      <c r="AK288" s="58" t="s">
        <v>1173</v>
      </c>
      <c r="AL288" s="58"/>
      <c r="AM288" s="58"/>
      <c r="AN288" s="58"/>
      <c r="AO288" s="58"/>
    </row>
    <row r="289" spans="1:41" s="44" customFormat="1" ht="76.5" customHeight="1">
      <c r="A289" s="122" t="s">
        <v>1182</v>
      </c>
      <c r="B289" s="122" t="s">
        <v>1183</v>
      </c>
      <c r="C289" s="122" t="s">
        <v>1184</v>
      </c>
      <c r="D289" s="84" t="s">
        <v>1032</v>
      </c>
      <c r="E289" s="84" t="s">
        <v>1168</v>
      </c>
      <c r="F289" s="84" t="s">
        <v>130</v>
      </c>
      <c r="G289" s="84" t="s">
        <v>1169</v>
      </c>
      <c r="H289" s="84" t="s">
        <v>1170</v>
      </c>
      <c r="I289" s="83"/>
      <c r="J289" s="69">
        <v>85</v>
      </c>
      <c r="K289" s="58"/>
      <c r="L289" s="58"/>
      <c r="M289" s="58"/>
      <c r="N289" s="58"/>
      <c r="O289" s="58"/>
      <c r="P289" s="69">
        <v>85</v>
      </c>
      <c r="Q289" s="58"/>
      <c r="R289" s="58"/>
      <c r="S289" s="58"/>
      <c r="T289" s="58"/>
      <c r="U289" s="58"/>
      <c r="V289" s="58"/>
      <c r="W289" s="58"/>
      <c r="X289" s="58" t="s">
        <v>108</v>
      </c>
      <c r="Y289" s="58" t="s">
        <v>109</v>
      </c>
      <c r="Z289" s="58" t="s">
        <v>128</v>
      </c>
      <c r="AA289" s="58" t="s">
        <v>128</v>
      </c>
      <c r="AB289" s="58" t="s">
        <v>128</v>
      </c>
      <c r="AC289" s="58" t="s">
        <v>128</v>
      </c>
      <c r="AD289" s="58"/>
      <c r="AE289" s="58">
        <v>450</v>
      </c>
      <c r="AF289" s="58">
        <v>800</v>
      </c>
      <c r="AG289" s="56" t="s">
        <v>1185</v>
      </c>
      <c r="AH289" s="56" t="s">
        <v>1186</v>
      </c>
      <c r="AI289" s="58"/>
      <c r="AJ289" s="60" t="s">
        <v>128</v>
      </c>
      <c r="AK289" s="58" t="s">
        <v>1173</v>
      </c>
      <c r="AL289" s="58"/>
      <c r="AM289" s="58"/>
      <c r="AN289" s="58"/>
      <c r="AO289" s="58"/>
    </row>
    <row r="290" spans="1:41" s="44" customFormat="1" ht="76.5" customHeight="1">
      <c r="A290" s="122" t="s">
        <v>1165</v>
      </c>
      <c r="B290" s="122" t="s">
        <v>1187</v>
      </c>
      <c r="C290" s="122" t="s">
        <v>1188</v>
      </c>
      <c r="D290" s="84" t="s">
        <v>1032</v>
      </c>
      <c r="E290" s="84" t="s">
        <v>1168</v>
      </c>
      <c r="F290" s="84" t="s">
        <v>130</v>
      </c>
      <c r="G290" s="84" t="s">
        <v>1169</v>
      </c>
      <c r="H290" s="84" t="s">
        <v>1170</v>
      </c>
      <c r="I290" s="83"/>
      <c r="J290" s="58">
        <v>60</v>
      </c>
      <c r="K290" s="58"/>
      <c r="L290" s="58"/>
      <c r="M290" s="58"/>
      <c r="N290" s="58"/>
      <c r="O290" s="58"/>
      <c r="P290" s="58">
        <v>60</v>
      </c>
      <c r="Q290" s="58"/>
      <c r="R290" s="58"/>
      <c r="S290" s="58"/>
      <c r="T290" s="58"/>
      <c r="U290" s="58"/>
      <c r="V290" s="58"/>
      <c r="W290" s="58"/>
      <c r="X290" s="58" t="s">
        <v>108</v>
      </c>
      <c r="Y290" s="58" t="s">
        <v>109</v>
      </c>
      <c r="Z290" s="58" t="s">
        <v>128</v>
      </c>
      <c r="AA290" s="58" t="s">
        <v>128</v>
      </c>
      <c r="AB290" s="58" t="s">
        <v>128</v>
      </c>
      <c r="AC290" s="58" t="s">
        <v>128</v>
      </c>
      <c r="AD290" s="58"/>
      <c r="AE290" s="58">
        <v>1000</v>
      </c>
      <c r="AF290" s="58">
        <v>1600</v>
      </c>
      <c r="AG290" s="56" t="s">
        <v>1171</v>
      </c>
      <c r="AH290" s="56" t="s">
        <v>1172</v>
      </c>
      <c r="AI290" s="58"/>
      <c r="AJ290" s="60" t="s">
        <v>128</v>
      </c>
      <c r="AK290" s="58" t="s">
        <v>1173</v>
      </c>
      <c r="AL290" s="58"/>
      <c r="AM290" s="58"/>
      <c r="AN290" s="58"/>
      <c r="AO290" s="58"/>
    </row>
    <row r="291" spans="1:41" s="44" customFormat="1" ht="76.5" customHeight="1">
      <c r="A291" s="122" t="s">
        <v>1174</v>
      </c>
      <c r="B291" s="122" t="s">
        <v>1189</v>
      </c>
      <c r="C291" s="122" t="s">
        <v>1190</v>
      </c>
      <c r="D291" s="84" t="s">
        <v>1032</v>
      </c>
      <c r="E291" s="84" t="s">
        <v>1168</v>
      </c>
      <c r="F291" s="84" t="s">
        <v>130</v>
      </c>
      <c r="G291" s="84" t="s">
        <v>1169</v>
      </c>
      <c r="H291" s="84" t="s">
        <v>1170</v>
      </c>
      <c r="I291" s="83"/>
      <c r="J291" s="69">
        <v>210</v>
      </c>
      <c r="K291" s="58"/>
      <c r="L291" s="58"/>
      <c r="M291" s="58"/>
      <c r="N291" s="58"/>
      <c r="O291" s="58"/>
      <c r="P291" s="69">
        <v>210</v>
      </c>
      <c r="Q291" s="58"/>
      <c r="R291" s="58"/>
      <c r="S291" s="58"/>
      <c r="T291" s="58"/>
      <c r="U291" s="58"/>
      <c r="V291" s="58"/>
      <c r="W291" s="58"/>
      <c r="X291" s="58" t="s">
        <v>108</v>
      </c>
      <c r="Y291" s="58" t="s">
        <v>109</v>
      </c>
      <c r="Z291" s="58" t="s">
        <v>128</v>
      </c>
      <c r="AA291" s="58" t="s">
        <v>128</v>
      </c>
      <c r="AB291" s="58" t="s">
        <v>128</v>
      </c>
      <c r="AC291" s="58" t="s">
        <v>128</v>
      </c>
      <c r="AD291" s="58"/>
      <c r="AE291" s="58">
        <v>1600</v>
      </c>
      <c r="AF291" s="58">
        <v>5500</v>
      </c>
      <c r="AG291" s="56" t="s">
        <v>1177</v>
      </c>
      <c r="AH291" s="56" t="s">
        <v>1177</v>
      </c>
      <c r="AI291" s="58"/>
      <c r="AJ291" s="60" t="s">
        <v>128</v>
      </c>
      <c r="AK291" s="58" t="s">
        <v>1173</v>
      </c>
      <c r="AL291" s="58"/>
      <c r="AM291" s="58"/>
      <c r="AN291" s="58"/>
      <c r="AO291" s="58"/>
    </row>
    <row r="292" spans="1:41" s="44" customFormat="1" ht="76.5" customHeight="1">
      <c r="A292" s="122" t="s">
        <v>1178</v>
      </c>
      <c r="B292" s="122" t="s">
        <v>1191</v>
      </c>
      <c r="C292" s="122" t="s">
        <v>1192</v>
      </c>
      <c r="D292" s="84" t="s">
        <v>1032</v>
      </c>
      <c r="E292" s="84" t="s">
        <v>1168</v>
      </c>
      <c r="F292" s="84" t="s">
        <v>130</v>
      </c>
      <c r="G292" s="84" t="s">
        <v>1169</v>
      </c>
      <c r="H292" s="84" t="s">
        <v>1170</v>
      </c>
      <c r="I292" s="83"/>
      <c r="J292" s="69">
        <v>65</v>
      </c>
      <c r="K292" s="58"/>
      <c r="L292" s="58"/>
      <c r="M292" s="58"/>
      <c r="N292" s="58"/>
      <c r="O292" s="58"/>
      <c r="P292" s="69">
        <v>65</v>
      </c>
      <c r="Q292" s="58"/>
      <c r="R292" s="58"/>
      <c r="S292" s="58"/>
      <c r="T292" s="58"/>
      <c r="U292" s="58"/>
      <c r="V292" s="58"/>
      <c r="W292" s="58"/>
      <c r="X292" s="58" t="s">
        <v>108</v>
      </c>
      <c r="Y292" s="58" t="s">
        <v>109</v>
      </c>
      <c r="Z292" s="58" t="s">
        <v>128</v>
      </c>
      <c r="AA292" s="58" t="s">
        <v>128</v>
      </c>
      <c r="AB292" s="58" t="s">
        <v>128</v>
      </c>
      <c r="AC292" s="58" t="s">
        <v>128</v>
      </c>
      <c r="AD292" s="58"/>
      <c r="AE292" s="58">
        <v>200</v>
      </c>
      <c r="AF292" s="58">
        <v>650</v>
      </c>
      <c r="AG292" s="56" t="s">
        <v>1193</v>
      </c>
      <c r="AH292" s="56" t="s">
        <v>1181</v>
      </c>
      <c r="AI292" s="58"/>
      <c r="AJ292" s="60" t="s">
        <v>128</v>
      </c>
      <c r="AK292" s="58" t="s">
        <v>1173</v>
      </c>
      <c r="AL292" s="58"/>
      <c r="AM292" s="58"/>
      <c r="AN292" s="58"/>
      <c r="AO292" s="58"/>
    </row>
    <row r="293" spans="1:41" s="44" customFormat="1" ht="76.5" customHeight="1">
      <c r="A293" s="122" t="s">
        <v>1182</v>
      </c>
      <c r="B293" s="122" t="s">
        <v>1194</v>
      </c>
      <c r="C293" s="122" t="s">
        <v>1195</v>
      </c>
      <c r="D293" s="84" t="s">
        <v>1032</v>
      </c>
      <c r="E293" s="84" t="s">
        <v>1168</v>
      </c>
      <c r="F293" s="84" t="s">
        <v>130</v>
      </c>
      <c r="G293" s="84" t="s">
        <v>1169</v>
      </c>
      <c r="H293" s="84" t="s">
        <v>1170</v>
      </c>
      <c r="I293" s="83"/>
      <c r="J293" s="69">
        <v>85</v>
      </c>
      <c r="K293" s="58"/>
      <c r="L293" s="58"/>
      <c r="M293" s="58"/>
      <c r="N293" s="58"/>
      <c r="O293" s="58"/>
      <c r="P293" s="69">
        <v>85</v>
      </c>
      <c r="Q293" s="58"/>
      <c r="R293" s="58"/>
      <c r="S293" s="58"/>
      <c r="T293" s="58"/>
      <c r="U293" s="58"/>
      <c r="V293" s="58"/>
      <c r="W293" s="58"/>
      <c r="X293" s="58" t="s">
        <v>108</v>
      </c>
      <c r="Y293" s="58" t="s">
        <v>109</v>
      </c>
      <c r="Z293" s="58" t="s">
        <v>128</v>
      </c>
      <c r="AA293" s="58" t="s">
        <v>128</v>
      </c>
      <c r="AB293" s="58" t="s">
        <v>128</v>
      </c>
      <c r="AC293" s="58" t="s">
        <v>128</v>
      </c>
      <c r="AD293" s="58"/>
      <c r="AE293" s="58">
        <v>450</v>
      </c>
      <c r="AF293" s="58">
        <v>800</v>
      </c>
      <c r="AG293" s="56" t="s">
        <v>1196</v>
      </c>
      <c r="AH293" s="56" t="s">
        <v>1186</v>
      </c>
      <c r="AI293" s="58"/>
      <c r="AJ293" s="60" t="s">
        <v>128</v>
      </c>
      <c r="AK293" s="58" t="s">
        <v>1173</v>
      </c>
      <c r="AL293" s="58"/>
      <c r="AM293" s="58"/>
      <c r="AN293" s="58"/>
      <c r="AO293" s="58"/>
    </row>
    <row r="294" spans="1:41" s="44" customFormat="1" ht="76.5" customHeight="1">
      <c r="A294" s="90" t="s">
        <v>1197</v>
      </c>
      <c r="B294" s="90" t="s">
        <v>1198</v>
      </c>
      <c r="C294" s="90" t="s">
        <v>1199</v>
      </c>
      <c r="D294" s="84" t="s">
        <v>1032</v>
      </c>
      <c r="E294" s="84" t="s">
        <v>1168</v>
      </c>
      <c r="F294" s="84" t="s">
        <v>130</v>
      </c>
      <c r="G294" s="84" t="s">
        <v>1169</v>
      </c>
      <c r="H294" s="84" t="s">
        <v>1170</v>
      </c>
      <c r="I294" s="83"/>
      <c r="J294" s="58">
        <v>5</v>
      </c>
      <c r="K294" s="58"/>
      <c r="L294" s="58"/>
      <c r="M294" s="58"/>
      <c r="N294" s="58"/>
      <c r="O294" s="58"/>
      <c r="P294" s="58">
        <v>5</v>
      </c>
      <c r="Q294" s="58"/>
      <c r="R294" s="58"/>
      <c r="S294" s="58"/>
      <c r="T294" s="58"/>
      <c r="U294" s="58"/>
      <c r="V294" s="58"/>
      <c r="W294" s="58"/>
      <c r="X294" s="58" t="s">
        <v>108</v>
      </c>
      <c r="Y294" s="58" t="s">
        <v>109</v>
      </c>
      <c r="Z294" s="58" t="s">
        <v>128</v>
      </c>
      <c r="AA294" s="58" t="s">
        <v>128</v>
      </c>
      <c r="AB294" s="58" t="s">
        <v>128</v>
      </c>
      <c r="AC294" s="58" t="s">
        <v>128</v>
      </c>
      <c r="AD294" s="58"/>
      <c r="AE294" s="58">
        <v>40</v>
      </c>
      <c r="AF294" s="58">
        <v>80</v>
      </c>
      <c r="AG294" s="56" t="s">
        <v>1200</v>
      </c>
      <c r="AH294" s="122" t="s">
        <v>1200</v>
      </c>
      <c r="AI294" s="58"/>
      <c r="AJ294" s="60" t="s">
        <v>128</v>
      </c>
      <c r="AK294" s="58" t="s">
        <v>1201</v>
      </c>
      <c r="AL294" s="58"/>
      <c r="AM294" s="58"/>
      <c r="AN294" s="58"/>
      <c r="AO294" s="58"/>
    </row>
    <row r="295" spans="1:41" s="44" customFormat="1" ht="76.5" customHeight="1">
      <c r="A295" s="90" t="s">
        <v>1202</v>
      </c>
      <c r="B295" s="122" t="s">
        <v>1203</v>
      </c>
      <c r="C295" s="122" t="s">
        <v>1204</v>
      </c>
      <c r="D295" s="84" t="s">
        <v>1032</v>
      </c>
      <c r="E295" s="84" t="s">
        <v>1168</v>
      </c>
      <c r="F295" s="84" t="s">
        <v>130</v>
      </c>
      <c r="G295" s="84" t="s">
        <v>1169</v>
      </c>
      <c r="H295" s="84" t="s">
        <v>1170</v>
      </c>
      <c r="I295" s="83"/>
      <c r="J295" s="58">
        <v>800</v>
      </c>
      <c r="K295" s="58"/>
      <c r="L295" s="58"/>
      <c r="M295" s="58"/>
      <c r="N295" s="58"/>
      <c r="O295" s="58"/>
      <c r="P295" s="58"/>
      <c r="Q295" s="58"/>
      <c r="R295" s="58"/>
      <c r="S295" s="58"/>
      <c r="T295" s="58"/>
      <c r="U295" s="58"/>
      <c r="V295" s="58">
        <v>800</v>
      </c>
      <c r="W295" s="58"/>
      <c r="X295" s="58" t="s">
        <v>108</v>
      </c>
      <c r="Y295" s="58" t="s">
        <v>109</v>
      </c>
      <c r="Z295" s="58" t="s">
        <v>128</v>
      </c>
      <c r="AA295" s="58" t="s">
        <v>128</v>
      </c>
      <c r="AB295" s="58" t="s">
        <v>128</v>
      </c>
      <c r="AC295" s="58" t="s">
        <v>128</v>
      </c>
      <c r="AD295" s="58"/>
      <c r="AE295" s="58">
        <v>400</v>
      </c>
      <c r="AF295" s="58">
        <v>1000</v>
      </c>
      <c r="AG295" s="56" t="s">
        <v>1205</v>
      </c>
      <c r="AH295" s="122" t="s">
        <v>1206</v>
      </c>
      <c r="AI295" s="58"/>
      <c r="AJ295" s="60" t="s">
        <v>128</v>
      </c>
      <c r="AK295" s="58" t="s">
        <v>1207</v>
      </c>
      <c r="AL295" s="58"/>
      <c r="AM295" s="58"/>
      <c r="AN295" s="58"/>
      <c r="AO295" s="58"/>
    </row>
    <row r="296" spans="1:41" s="44" customFormat="1" ht="76.5" customHeight="1">
      <c r="A296" s="55" t="s">
        <v>1208</v>
      </c>
      <c r="B296" s="56" t="s">
        <v>1209</v>
      </c>
      <c r="C296" s="56" t="s">
        <v>1210</v>
      </c>
      <c r="D296" s="58" t="s">
        <v>1032</v>
      </c>
      <c r="E296" s="58" t="s">
        <v>1168</v>
      </c>
      <c r="F296" s="84" t="s">
        <v>130</v>
      </c>
      <c r="G296" s="84" t="s">
        <v>1169</v>
      </c>
      <c r="H296" s="84" t="s">
        <v>1170</v>
      </c>
      <c r="I296" s="83"/>
      <c r="J296" s="58">
        <v>54</v>
      </c>
      <c r="K296" s="58"/>
      <c r="L296" s="58"/>
      <c r="M296" s="58"/>
      <c r="N296" s="58"/>
      <c r="O296" s="58"/>
      <c r="P296" s="58">
        <v>54</v>
      </c>
      <c r="Q296" s="58"/>
      <c r="R296" s="58"/>
      <c r="S296" s="58"/>
      <c r="T296" s="58"/>
      <c r="U296" s="58"/>
      <c r="V296" s="58"/>
      <c r="W296" s="58"/>
      <c r="X296" s="58" t="s">
        <v>108</v>
      </c>
      <c r="Y296" s="58" t="s">
        <v>109</v>
      </c>
      <c r="Z296" s="58" t="s">
        <v>128</v>
      </c>
      <c r="AA296" s="58" t="s">
        <v>128</v>
      </c>
      <c r="AB296" s="58" t="s">
        <v>128</v>
      </c>
      <c r="AC296" s="58" t="s">
        <v>128</v>
      </c>
      <c r="AD296" s="58"/>
      <c r="AE296" s="58">
        <v>180</v>
      </c>
      <c r="AF296" s="58">
        <v>180</v>
      </c>
      <c r="AG296" s="56" t="s">
        <v>1211</v>
      </c>
      <c r="AH296" s="56" t="s">
        <v>1212</v>
      </c>
      <c r="AI296" s="58"/>
      <c r="AJ296" s="60" t="s">
        <v>128</v>
      </c>
      <c r="AK296" s="58" t="s">
        <v>1213</v>
      </c>
      <c r="AL296" s="58"/>
      <c r="AM296" s="58"/>
      <c r="AN296" s="58"/>
      <c r="AO296" s="58"/>
    </row>
    <row r="297" spans="1:41" s="118" customFormat="1" ht="129" customHeight="1">
      <c r="A297" s="56"/>
      <c r="B297" s="56" t="s">
        <v>1214</v>
      </c>
      <c r="C297" s="56" t="s">
        <v>1215</v>
      </c>
      <c r="D297" s="67" t="s">
        <v>294</v>
      </c>
      <c r="E297" s="58" t="s">
        <v>235</v>
      </c>
      <c r="F297" s="58" t="s">
        <v>130</v>
      </c>
      <c r="G297" s="58" t="s">
        <v>1169</v>
      </c>
      <c r="H297" s="58" t="s">
        <v>1216</v>
      </c>
      <c r="I297" s="67"/>
      <c r="J297" s="58">
        <v>3000</v>
      </c>
      <c r="K297" s="58"/>
      <c r="L297" s="58"/>
      <c r="M297" s="58"/>
      <c r="N297" s="58"/>
      <c r="O297" s="58"/>
      <c r="P297" s="58"/>
      <c r="Q297" s="58"/>
      <c r="R297" s="58">
        <v>3000</v>
      </c>
      <c r="S297" s="58"/>
      <c r="T297" s="58"/>
      <c r="U297" s="58"/>
      <c r="V297" s="58"/>
      <c r="W297" s="58"/>
      <c r="X297" s="58" t="s">
        <v>127</v>
      </c>
      <c r="Y297" s="58" t="s">
        <v>109</v>
      </c>
      <c r="Z297" s="58" t="s">
        <v>128</v>
      </c>
      <c r="AA297" s="58" t="s">
        <v>128</v>
      </c>
      <c r="AB297" s="58" t="s">
        <v>128</v>
      </c>
      <c r="AC297" s="58" t="s">
        <v>109</v>
      </c>
      <c r="AD297" s="58">
        <v>1032</v>
      </c>
      <c r="AE297" s="58">
        <v>4399</v>
      </c>
      <c r="AF297" s="109">
        <v>12000</v>
      </c>
      <c r="AG297" s="56" t="s">
        <v>1217</v>
      </c>
      <c r="AH297" s="56" t="s">
        <v>1218</v>
      </c>
      <c r="AI297" s="58"/>
    </row>
    <row r="298" spans="1:41" s="118" customFormat="1" ht="73.05" customHeight="1">
      <c r="A298" s="56"/>
      <c r="B298" s="56" t="s">
        <v>1219</v>
      </c>
      <c r="C298" s="56" t="s">
        <v>1220</v>
      </c>
      <c r="D298" s="58" t="s">
        <v>1032</v>
      </c>
      <c r="E298" s="58" t="s">
        <v>1161</v>
      </c>
      <c r="F298" s="58" t="s">
        <v>130</v>
      </c>
      <c r="G298" s="58" t="s">
        <v>1169</v>
      </c>
      <c r="H298" s="58" t="s">
        <v>1221</v>
      </c>
      <c r="I298" s="67"/>
      <c r="J298" s="58">
        <v>540</v>
      </c>
      <c r="K298" s="58"/>
      <c r="L298" s="58"/>
      <c r="M298" s="58"/>
      <c r="N298" s="58"/>
      <c r="O298" s="58"/>
      <c r="P298" s="58">
        <v>540</v>
      </c>
      <c r="Q298" s="58"/>
      <c r="R298" s="58"/>
      <c r="S298" s="58"/>
      <c r="T298" s="58"/>
      <c r="U298" s="58"/>
      <c r="V298" s="58"/>
      <c r="W298" s="58"/>
      <c r="X298" s="58" t="s">
        <v>127</v>
      </c>
      <c r="Y298" s="58" t="s">
        <v>109</v>
      </c>
      <c r="Z298" s="58" t="s">
        <v>128</v>
      </c>
      <c r="AA298" s="58" t="s">
        <v>128</v>
      </c>
      <c r="AB298" s="58" t="s">
        <v>128</v>
      </c>
      <c r="AC298" s="58" t="s">
        <v>128</v>
      </c>
      <c r="AD298" s="58"/>
      <c r="AE298" s="58">
        <v>3400</v>
      </c>
      <c r="AF298" s="109">
        <v>47250</v>
      </c>
      <c r="AG298" s="56" t="s">
        <v>1222</v>
      </c>
      <c r="AH298" s="56" t="s">
        <v>1223</v>
      </c>
      <c r="AI298" s="58"/>
    </row>
    <row r="299" spans="1:41" s="118" customFormat="1" ht="95.1" customHeight="1">
      <c r="A299" s="56"/>
      <c r="B299" s="56" t="s">
        <v>1224</v>
      </c>
      <c r="C299" s="56" t="s">
        <v>1225</v>
      </c>
      <c r="D299" s="58" t="s">
        <v>1032</v>
      </c>
      <c r="E299" s="58" t="s">
        <v>1161</v>
      </c>
      <c r="F299" s="58" t="s">
        <v>130</v>
      </c>
      <c r="G299" s="58" t="s">
        <v>1169</v>
      </c>
      <c r="H299" s="58" t="s">
        <v>1221</v>
      </c>
      <c r="I299" s="67"/>
      <c r="J299" s="58">
        <v>540</v>
      </c>
      <c r="K299" s="58"/>
      <c r="L299" s="58"/>
      <c r="M299" s="58"/>
      <c r="N299" s="58"/>
      <c r="O299" s="58"/>
      <c r="P299" s="58">
        <v>540</v>
      </c>
      <c r="Q299" s="58"/>
      <c r="R299" s="58"/>
      <c r="S299" s="58"/>
      <c r="T299" s="58"/>
      <c r="U299" s="58"/>
      <c r="V299" s="58"/>
      <c r="W299" s="58"/>
      <c r="X299" s="58" t="s">
        <v>127</v>
      </c>
      <c r="Y299" s="58" t="s">
        <v>109</v>
      </c>
      <c r="Z299" s="58" t="s">
        <v>128</v>
      </c>
      <c r="AA299" s="58" t="s">
        <v>128</v>
      </c>
      <c r="AB299" s="58" t="s">
        <v>128</v>
      </c>
      <c r="AC299" s="58" t="s">
        <v>128</v>
      </c>
      <c r="AD299" s="58"/>
      <c r="AE299" s="58">
        <v>3400</v>
      </c>
      <c r="AF299" s="109">
        <v>47250</v>
      </c>
      <c r="AG299" s="56" t="s">
        <v>1222</v>
      </c>
      <c r="AH299" s="56" t="s">
        <v>1223</v>
      </c>
      <c r="AI299" s="58"/>
    </row>
    <row r="300" spans="1:41" s="44" customFormat="1" ht="32.4" customHeight="1">
      <c r="A300" s="51" t="s">
        <v>44</v>
      </c>
      <c r="B300" s="51"/>
      <c r="C300" s="51"/>
      <c r="D300" s="52"/>
      <c r="E300" s="52"/>
      <c r="F300" s="52"/>
      <c r="G300" s="52"/>
      <c r="H300" s="52"/>
      <c r="I300" s="52"/>
      <c r="J300" s="52">
        <f>J301+J302+J303+J304+J305+J306</f>
        <v>1608.26</v>
      </c>
      <c r="K300" s="52">
        <f t="shared" ref="K300:W300" si="20">K301+K302+K303+K304+K305+K306</f>
        <v>0</v>
      </c>
      <c r="L300" s="52">
        <f t="shared" si="20"/>
        <v>0</v>
      </c>
      <c r="M300" s="52">
        <f t="shared" si="20"/>
        <v>0</v>
      </c>
      <c r="N300" s="52">
        <f t="shared" si="20"/>
        <v>0</v>
      </c>
      <c r="O300" s="52">
        <f t="shared" si="20"/>
        <v>0</v>
      </c>
      <c r="P300" s="52">
        <f t="shared" si="20"/>
        <v>1249.33</v>
      </c>
      <c r="Q300" s="52">
        <f t="shared" si="20"/>
        <v>0</v>
      </c>
      <c r="R300" s="52">
        <f t="shared" si="20"/>
        <v>0</v>
      </c>
      <c r="S300" s="52">
        <f t="shared" si="20"/>
        <v>0</v>
      </c>
      <c r="T300" s="52">
        <f t="shared" si="20"/>
        <v>0</v>
      </c>
      <c r="U300" s="52">
        <f t="shared" si="20"/>
        <v>0</v>
      </c>
      <c r="V300" s="52">
        <f t="shared" si="20"/>
        <v>0</v>
      </c>
      <c r="W300" s="52">
        <f t="shared" si="20"/>
        <v>358.93</v>
      </c>
      <c r="X300" s="52"/>
      <c r="Y300" s="52"/>
      <c r="Z300" s="52"/>
      <c r="AA300" s="52"/>
      <c r="AB300" s="52"/>
      <c r="AC300" s="52"/>
      <c r="AD300" s="52"/>
      <c r="AE300" s="52"/>
      <c r="AF300" s="52"/>
      <c r="AG300" s="51"/>
      <c r="AH300" s="51"/>
      <c r="AI300" s="52"/>
      <c r="AJ300" s="53"/>
      <c r="AK300" s="52"/>
      <c r="AL300" s="52"/>
      <c r="AM300" s="52"/>
      <c r="AN300" s="52"/>
      <c r="AO300" s="52"/>
    </row>
    <row r="301" spans="1:41" s="44" customFormat="1" ht="75.900000000000006" customHeight="1">
      <c r="A301" s="55" t="s">
        <v>45</v>
      </c>
      <c r="B301" s="55" t="s">
        <v>1226</v>
      </c>
      <c r="C301" s="56" t="s">
        <v>1227</v>
      </c>
      <c r="D301" s="58" t="s">
        <v>1056</v>
      </c>
      <c r="E301" s="58" t="s">
        <v>1057</v>
      </c>
      <c r="F301" s="58" t="s">
        <v>130</v>
      </c>
      <c r="G301" s="58" t="s">
        <v>1228</v>
      </c>
      <c r="H301" s="58" t="s">
        <v>1229</v>
      </c>
      <c r="I301" s="58"/>
      <c r="J301" s="58">
        <v>807.26</v>
      </c>
      <c r="K301" s="58"/>
      <c r="L301" s="58"/>
      <c r="M301" s="58"/>
      <c r="N301" s="58"/>
      <c r="O301" s="58"/>
      <c r="P301" s="58">
        <v>448.33</v>
      </c>
      <c r="Q301" s="58"/>
      <c r="R301" s="58"/>
      <c r="S301" s="58"/>
      <c r="T301" s="58"/>
      <c r="U301" s="58"/>
      <c r="V301" s="58"/>
      <c r="W301" s="58">
        <v>358.93</v>
      </c>
      <c r="X301" s="58" t="s">
        <v>108</v>
      </c>
      <c r="Y301" s="58" t="s">
        <v>109</v>
      </c>
      <c r="Z301" s="58" t="s">
        <v>128</v>
      </c>
      <c r="AA301" s="58" t="s">
        <v>128</v>
      </c>
      <c r="AB301" s="58" t="s">
        <v>128</v>
      </c>
      <c r="AC301" s="58" t="s">
        <v>128</v>
      </c>
      <c r="AD301" s="109">
        <v>13563</v>
      </c>
      <c r="AE301" s="109">
        <v>42632</v>
      </c>
      <c r="AF301" s="109">
        <v>42632</v>
      </c>
      <c r="AG301" s="56" t="s">
        <v>1230</v>
      </c>
      <c r="AH301" s="56" t="s">
        <v>1231</v>
      </c>
      <c r="AI301" s="58"/>
      <c r="AJ301" s="60" t="s">
        <v>128</v>
      </c>
      <c r="AK301" s="58" t="s">
        <v>1232</v>
      </c>
      <c r="AL301" s="58"/>
      <c r="AM301" s="58"/>
      <c r="AN301" s="58"/>
      <c r="AO301" s="58"/>
    </row>
    <row r="302" spans="1:41" s="44" customFormat="1" ht="41.25" customHeight="1">
      <c r="A302" s="55" t="s">
        <v>46</v>
      </c>
      <c r="B302" s="55"/>
      <c r="C302" s="56"/>
      <c r="D302" s="58"/>
      <c r="E302" s="58"/>
      <c r="F302" s="58"/>
      <c r="G302" s="58"/>
      <c r="H302" s="58"/>
      <c r="I302" s="58"/>
      <c r="J302" s="58"/>
      <c r="K302" s="58"/>
      <c r="L302" s="58"/>
      <c r="M302" s="58"/>
      <c r="N302" s="58"/>
      <c r="O302" s="58"/>
      <c r="P302" s="58"/>
      <c r="Q302" s="58"/>
      <c r="R302" s="58"/>
      <c r="S302" s="58"/>
      <c r="T302" s="58"/>
      <c r="U302" s="58"/>
      <c r="V302" s="58"/>
      <c r="W302" s="58"/>
      <c r="X302" s="58"/>
      <c r="Y302" s="58"/>
      <c r="Z302" s="58"/>
      <c r="AA302" s="58"/>
      <c r="AB302" s="58"/>
      <c r="AC302" s="58"/>
      <c r="AD302" s="58"/>
      <c r="AE302" s="58"/>
      <c r="AF302" s="58"/>
      <c r="AG302" s="56"/>
      <c r="AH302" s="56"/>
      <c r="AI302" s="58"/>
      <c r="AJ302" s="60"/>
      <c r="AK302" s="58" t="s">
        <v>1232</v>
      </c>
      <c r="AL302" s="58"/>
      <c r="AM302" s="58"/>
      <c r="AN302" s="58"/>
      <c r="AO302" s="58"/>
    </row>
    <row r="303" spans="1:41" s="44" customFormat="1" ht="78" customHeight="1">
      <c r="A303" s="56" t="s">
        <v>47</v>
      </c>
      <c r="B303" s="56" t="s">
        <v>1233</v>
      </c>
      <c r="C303" s="56" t="s">
        <v>1234</v>
      </c>
      <c r="D303" s="58" t="s">
        <v>1056</v>
      </c>
      <c r="E303" s="58" t="s">
        <v>1057</v>
      </c>
      <c r="F303" s="58" t="s">
        <v>130</v>
      </c>
      <c r="G303" s="58" t="s">
        <v>1228</v>
      </c>
      <c r="H303" s="58" t="s">
        <v>1229</v>
      </c>
      <c r="I303" s="58"/>
      <c r="J303" s="58">
        <v>801</v>
      </c>
      <c r="K303" s="58"/>
      <c r="L303" s="58"/>
      <c r="M303" s="58"/>
      <c r="N303" s="58"/>
      <c r="O303" s="58"/>
      <c r="P303" s="58">
        <v>801</v>
      </c>
      <c r="Q303" s="58"/>
      <c r="R303" s="58"/>
      <c r="S303" s="58"/>
      <c r="T303" s="58"/>
      <c r="U303" s="58"/>
      <c r="V303" s="58"/>
      <c r="W303" s="58"/>
      <c r="X303" s="58" t="s">
        <v>108</v>
      </c>
      <c r="Y303" s="58" t="s">
        <v>109</v>
      </c>
      <c r="Z303" s="58" t="s">
        <v>128</v>
      </c>
      <c r="AA303" s="58" t="s">
        <v>128</v>
      </c>
      <c r="AB303" s="58" t="s">
        <v>128</v>
      </c>
      <c r="AC303" s="58" t="s">
        <v>128</v>
      </c>
      <c r="AD303" s="58">
        <v>1800</v>
      </c>
      <c r="AE303" s="58">
        <v>3000</v>
      </c>
      <c r="AF303" s="58">
        <v>3000</v>
      </c>
      <c r="AG303" s="56" t="s">
        <v>1230</v>
      </c>
      <c r="AH303" s="56" t="s">
        <v>1235</v>
      </c>
      <c r="AI303" s="58" t="s">
        <v>1236</v>
      </c>
      <c r="AJ303" s="60" t="s">
        <v>128</v>
      </c>
      <c r="AK303" s="58" t="s">
        <v>1232</v>
      </c>
      <c r="AL303" s="58"/>
      <c r="AM303" s="58"/>
      <c r="AN303" s="58"/>
      <c r="AO303" s="58"/>
    </row>
    <row r="304" spans="1:41" s="44" customFormat="1" ht="46.05" customHeight="1">
      <c r="A304" s="56" t="s">
        <v>48</v>
      </c>
      <c r="B304" s="56"/>
      <c r="C304" s="56"/>
      <c r="D304" s="58"/>
      <c r="E304" s="58"/>
      <c r="F304" s="58"/>
      <c r="G304" s="58"/>
      <c r="H304" s="58"/>
      <c r="I304" s="58"/>
      <c r="J304" s="58"/>
      <c r="K304" s="58"/>
      <c r="L304" s="58"/>
      <c r="M304" s="58"/>
      <c r="N304" s="58"/>
      <c r="O304" s="58"/>
      <c r="P304" s="58"/>
      <c r="Q304" s="58"/>
      <c r="R304" s="58"/>
      <c r="S304" s="58"/>
      <c r="T304" s="58"/>
      <c r="U304" s="58"/>
      <c r="V304" s="58"/>
      <c r="W304" s="58"/>
      <c r="X304" s="58"/>
      <c r="Y304" s="58"/>
      <c r="Z304" s="58"/>
      <c r="AA304" s="58"/>
      <c r="AB304" s="58"/>
      <c r="AC304" s="58"/>
      <c r="AD304" s="58"/>
      <c r="AE304" s="58"/>
      <c r="AF304" s="58"/>
      <c r="AG304" s="56"/>
      <c r="AH304" s="56"/>
      <c r="AI304" s="58"/>
      <c r="AJ304" s="60"/>
      <c r="AK304" s="58"/>
      <c r="AL304" s="58"/>
      <c r="AM304" s="58"/>
      <c r="AN304" s="58"/>
      <c r="AO304" s="58"/>
    </row>
    <row r="305" spans="1:41" s="44" customFormat="1" ht="46.05" customHeight="1">
      <c r="A305" s="56" t="s">
        <v>49</v>
      </c>
      <c r="B305" s="56"/>
      <c r="C305" s="56"/>
      <c r="D305" s="58"/>
      <c r="E305" s="58"/>
      <c r="F305" s="58"/>
      <c r="G305" s="58"/>
      <c r="H305" s="58"/>
      <c r="I305" s="58"/>
      <c r="J305" s="58"/>
      <c r="K305" s="58"/>
      <c r="L305" s="58"/>
      <c r="M305" s="58"/>
      <c r="N305" s="58"/>
      <c r="O305" s="58"/>
      <c r="P305" s="58"/>
      <c r="Q305" s="58"/>
      <c r="R305" s="58"/>
      <c r="S305" s="58"/>
      <c r="T305" s="58"/>
      <c r="U305" s="58"/>
      <c r="V305" s="58"/>
      <c r="W305" s="58"/>
      <c r="X305" s="58"/>
      <c r="Y305" s="58"/>
      <c r="Z305" s="58"/>
      <c r="AA305" s="58"/>
      <c r="AB305" s="58"/>
      <c r="AC305" s="58"/>
      <c r="AD305" s="58"/>
      <c r="AE305" s="58"/>
      <c r="AF305" s="58"/>
      <c r="AG305" s="56"/>
      <c r="AH305" s="56"/>
      <c r="AI305" s="58"/>
      <c r="AJ305" s="60"/>
      <c r="AK305" s="58"/>
      <c r="AL305" s="58"/>
      <c r="AM305" s="58"/>
      <c r="AN305" s="58"/>
      <c r="AO305" s="58"/>
    </row>
    <row r="306" spans="1:41" s="44" customFormat="1" ht="46.05" customHeight="1">
      <c r="A306" s="56" t="s">
        <v>50</v>
      </c>
      <c r="B306" s="56"/>
      <c r="C306" s="56"/>
      <c r="D306" s="58"/>
      <c r="E306" s="58"/>
      <c r="F306" s="58"/>
      <c r="G306" s="58"/>
      <c r="H306" s="58"/>
      <c r="I306" s="58"/>
      <c r="J306" s="58"/>
      <c r="K306" s="58"/>
      <c r="L306" s="58"/>
      <c r="M306" s="58"/>
      <c r="N306" s="58"/>
      <c r="O306" s="58"/>
      <c r="P306" s="58"/>
      <c r="Q306" s="58"/>
      <c r="R306" s="58"/>
      <c r="S306" s="58"/>
      <c r="T306" s="58"/>
      <c r="U306" s="58"/>
      <c r="V306" s="58"/>
      <c r="W306" s="58"/>
      <c r="X306" s="58"/>
      <c r="Y306" s="58"/>
      <c r="Z306" s="58"/>
      <c r="AA306" s="58"/>
      <c r="AB306" s="58"/>
      <c r="AC306" s="58"/>
      <c r="AD306" s="58"/>
      <c r="AE306" s="58"/>
      <c r="AF306" s="58"/>
      <c r="AG306" s="56"/>
      <c r="AH306" s="56"/>
      <c r="AI306" s="58"/>
      <c r="AJ306" s="60"/>
      <c r="AK306" s="58"/>
      <c r="AL306" s="58"/>
      <c r="AM306" s="58"/>
      <c r="AN306" s="58"/>
      <c r="AO306" s="58"/>
    </row>
    <row r="307" spans="1:41" s="44" customFormat="1" ht="408" customHeight="1">
      <c r="A307" s="51" t="s">
        <v>51</v>
      </c>
      <c r="B307" s="56" t="s">
        <v>1237</v>
      </c>
      <c r="C307" s="56" t="s">
        <v>1238</v>
      </c>
      <c r="D307" s="58" t="s">
        <v>1239</v>
      </c>
      <c r="E307" s="123" t="s">
        <v>1240</v>
      </c>
      <c r="F307" s="58" t="s">
        <v>130</v>
      </c>
      <c r="G307" s="58" t="s">
        <v>1241</v>
      </c>
      <c r="H307" s="58" t="s">
        <v>1242</v>
      </c>
      <c r="I307" s="58"/>
      <c r="J307" s="58">
        <v>516</v>
      </c>
      <c r="K307" s="58"/>
      <c r="L307" s="58"/>
      <c r="M307" s="58"/>
      <c r="N307" s="58"/>
      <c r="O307" s="58"/>
      <c r="P307" s="58">
        <v>516</v>
      </c>
      <c r="Q307" s="58"/>
      <c r="R307" s="58"/>
      <c r="S307" s="58"/>
      <c r="T307" s="58"/>
      <c r="U307" s="58"/>
      <c r="V307" s="58"/>
      <c r="W307" s="58"/>
      <c r="X307" s="58" t="s">
        <v>108</v>
      </c>
      <c r="Y307" s="58" t="s">
        <v>109</v>
      </c>
      <c r="Z307" s="58" t="s">
        <v>109</v>
      </c>
      <c r="AA307" s="58" t="s">
        <v>128</v>
      </c>
      <c r="AB307" s="58" t="s">
        <v>128</v>
      </c>
      <c r="AC307" s="58" t="s">
        <v>128</v>
      </c>
      <c r="AD307" s="58">
        <v>11</v>
      </c>
      <c r="AE307" s="58">
        <v>22</v>
      </c>
      <c r="AF307" s="58">
        <v>750</v>
      </c>
      <c r="AG307" s="56" t="s">
        <v>1243</v>
      </c>
      <c r="AH307" s="56" t="s">
        <v>1244</v>
      </c>
      <c r="AI307" s="58"/>
      <c r="AJ307" s="118"/>
      <c r="AK307" s="118"/>
      <c r="AL307" s="118"/>
      <c r="AM307" s="118"/>
      <c r="AN307" s="118"/>
      <c r="AO307" s="118"/>
    </row>
    <row r="308" spans="1:41" s="44" customFormat="1" ht="33" customHeight="1">
      <c r="A308" s="51" t="s">
        <v>53</v>
      </c>
      <c r="B308" s="51"/>
      <c r="C308" s="51"/>
      <c r="D308" s="52"/>
      <c r="E308" s="52"/>
      <c r="F308" s="52"/>
      <c r="G308" s="52"/>
      <c r="H308" s="52"/>
      <c r="I308" s="52"/>
      <c r="J308" s="52">
        <f>J309+J317+J318+J319+J320</f>
        <v>285.81354800000003</v>
      </c>
      <c r="K308" s="52">
        <f t="shared" ref="K308:W308" si="21">K309+K317+K318+K319+K320</f>
        <v>285.81354800000003</v>
      </c>
      <c r="L308" s="52">
        <f t="shared" si="21"/>
        <v>173.126148</v>
      </c>
      <c r="M308" s="52">
        <f t="shared" si="21"/>
        <v>0</v>
      </c>
      <c r="N308" s="52">
        <f t="shared" si="21"/>
        <v>0</v>
      </c>
      <c r="O308" s="52">
        <f t="shared" si="21"/>
        <v>112.6874</v>
      </c>
      <c r="P308" s="52">
        <f t="shared" si="21"/>
        <v>0</v>
      </c>
      <c r="Q308" s="52">
        <f t="shared" si="21"/>
        <v>0</v>
      </c>
      <c r="R308" s="52">
        <f t="shared" si="21"/>
        <v>0</v>
      </c>
      <c r="S308" s="52">
        <f t="shared" si="21"/>
        <v>0</v>
      </c>
      <c r="T308" s="52">
        <f t="shared" si="21"/>
        <v>0</v>
      </c>
      <c r="U308" s="52">
        <f t="shared" si="21"/>
        <v>0</v>
      </c>
      <c r="V308" s="52">
        <f t="shared" si="21"/>
        <v>0</v>
      </c>
      <c r="W308" s="52">
        <f t="shared" si="21"/>
        <v>0</v>
      </c>
      <c r="X308" s="52"/>
      <c r="Y308" s="52"/>
      <c r="Z308" s="52"/>
      <c r="AA308" s="52"/>
      <c r="AB308" s="52"/>
      <c r="AC308" s="52"/>
      <c r="AD308" s="52"/>
      <c r="AE308" s="52"/>
      <c r="AF308" s="52"/>
      <c r="AG308" s="51"/>
      <c r="AH308" s="51"/>
      <c r="AI308" s="52"/>
      <c r="AJ308" s="53"/>
      <c r="AK308" s="52"/>
      <c r="AL308" s="52"/>
      <c r="AM308" s="52"/>
      <c r="AN308" s="52"/>
      <c r="AO308" s="52"/>
    </row>
    <row r="309" spans="1:41" s="44" customFormat="1" ht="38.1" customHeight="1">
      <c r="A309" s="56" t="s">
        <v>54</v>
      </c>
      <c r="B309" s="56"/>
      <c r="C309" s="56"/>
      <c r="D309" s="58"/>
      <c r="E309" s="58"/>
      <c r="F309" s="58"/>
      <c r="G309" s="58"/>
      <c r="H309" s="58"/>
      <c r="I309" s="58"/>
      <c r="J309" s="58">
        <f>SUM(J310:J316)</f>
        <v>173.91354799999999</v>
      </c>
      <c r="K309" s="58">
        <f t="shared" ref="K309:W309" si="22">SUM(K310:K316)</f>
        <v>173.91354799999999</v>
      </c>
      <c r="L309" s="58">
        <f t="shared" si="22"/>
        <v>173.126148</v>
      </c>
      <c r="M309" s="58">
        <f t="shared" si="22"/>
        <v>0</v>
      </c>
      <c r="N309" s="58">
        <f t="shared" si="22"/>
        <v>0</v>
      </c>
      <c r="O309" s="58">
        <f t="shared" si="22"/>
        <v>0.78739999999999999</v>
      </c>
      <c r="P309" s="58">
        <f t="shared" si="22"/>
        <v>0</v>
      </c>
      <c r="Q309" s="58">
        <f t="shared" si="22"/>
        <v>0</v>
      </c>
      <c r="R309" s="58">
        <f t="shared" si="22"/>
        <v>0</v>
      </c>
      <c r="S309" s="58">
        <f t="shared" si="22"/>
        <v>0</v>
      </c>
      <c r="T309" s="58">
        <f t="shared" si="22"/>
        <v>0</v>
      </c>
      <c r="U309" s="58">
        <f t="shared" si="22"/>
        <v>0</v>
      </c>
      <c r="V309" s="58">
        <f t="shared" si="22"/>
        <v>0</v>
      </c>
      <c r="W309" s="58">
        <f t="shared" si="22"/>
        <v>0</v>
      </c>
      <c r="X309" s="58"/>
      <c r="Y309" s="58"/>
      <c r="Z309" s="58"/>
      <c r="AA309" s="58"/>
      <c r="AB309" s="58"/>
      <c r="AC309" s="58"/>
      <c r="AD309" s="58"/>
      <c r="AE309" s="58"/>
      <c r="AF309" s="58"/>
      <c r="AG309" s="56"/>
      <c r="AH309" s="56"/>
      <c r="AI309" s="58"/>
      <c r="AJ309" s="60"/>
      <c r="AK309" s="58"/>
      <c r="AL309" s="58"/>
      <c r="AM309" s="58"/>
      <c r="AN309" s="58"/>
      <c r="AO309" s="58"/>
    </row>
    <row r="310" spans="1:41" s="118" customFormat="1" ht="60.9" customHeight="1">
      <c r="A310" s="56"/>
      <c r="B310" s="56" t="s">
        <v>1245</v>
      </c>
      <c r="C310" s="56" t="s">
        <v>1246</v>
      </c>
      <c r="D310" s="58" t="s">
        <v>247</v>
      </c>
      <c r="E310" s="58" t="s">
        <v>1143</v>
      </c>
      <c r="F310" s="58" t="s">
        <v>130</v>
      </c>
      <c r="G310" s="58" t="s">
        <v>249</v>
      </c>
      <c r="H310" s="58" t="s">
        <v>1098</v>
      </c>
      <c r="I310" s="67"/>
      <c r="J310" s="58">
        <f t="shared" ref="J310:J316" si="23">K310</f>
        <v>21.787400000000002</v>
      </c>
      <c r="K310" s="58">
        <f>L310+M310+N310+O310</f>
        <v>21.787400000000002</v>
      </c>
      <c r="L310" s="58">
        <v>21</v>
      </c>
      <c r="M310" s="58"/>
      <c r="N310" s="58"/>
      <c r="O310" s="58">
        <v>0.78739999999999999</v>
      </c>
      <c r="P310" s="58"/>
      <c r="Q310" s="58"/>
      <c r="R310" s="58"/>
      <c r="S310" s="58"/>
      <c r="T310" s="58"/>
      <c r="U310" s="58"/>
      <c r="V310" s="58"/>
      <c r="W310" s="58"/>
      <c r="X310" s="58" t="s">
        <v>108</v>
      </c>
      <c r="Y310" s="58" t="s">
        <v>109</v>
      </c>
      <c r="Z310" s="58" t="s">
        <v>128</v>
      </c>
      <c r="AA310" s="58" t="s">
        <v>128</v>
      </c>
      <c r="AB310" s="58" t="s">
        <v>128</v>
      </c>
      <c r="AC310" s="58" t="s">
        <v>128</v>
      </c>
      <c r="AD310" s="58">
        <v>69</v>
      </c>
      <c r="AE310" s="58">
        <v>241</v>
      </c>
      <c r="AF310" s="58">
        <f t="shared" ref="AF310:AF316" si="24">AE310</f>
        <v>241</v>
      </c>
      <c r="AG310" s="56" t="s">
        <v>1247</v>
      </c>
      <c r="AH310" s="56" t="s">
        <v>1248</v>
      </c>
      <c r="AI310" s="58"/>
    </row>
    <row r="311" spans="1:41" s="118" customFormat="1" ht="60.9" customHeight="1">
      <c r="A311" s="56"/>
      <c r="B311" s="56" t="s">
        <v>1249</v>
      </c>
      <c r="C311" s="56" t="s">
        <v>1246</v>
      </c>
      <c r="D311" s="58" t="s">
        <v>294</v>
      </c>
      <c r="E311" s="58" t="s">
        <v>1143</v>
      </c>
      <c r="F311" s="58" t="s">
        <v>130</v>
      </c>
      <c r="G311" s="58" t="s">
        <v>249</v>
      </c>
      <c r="H311" s="58" t="s">
        <v>1093</v>
      </c>
      <c r="I311" s="67"/>
      <c r="J311" s="58">
        <f t="shared" si="23"/>
        <v>12</v>
      </c>
      <c r="K311" s="58">
        <f t="shared" ref="K311:K316" si="25">L311+N311</f>
        <v>12</v>
      </c>
      <c r="L311" s="58">
        <v>12</v>
      </c>
      <c r="M311" s="58"/>
      <c r="N311" s="58"/>
      <c r="O311" s="58"/>
      <c r="P311" s="58"/>
      <c r="Q311" s="58"/>
      <c r="R311" s="58"/>
      <c r="S311" s="58"/>
      <c r="T311" s="58"/>
      <c r="U311" s="58"/>
      <c r="V311" s="58"/>
      <c r="W311" s="58"/>
      <c r="X311" s="58" t="s">
        <v>108</v>
      </c>
      <c r="Y311" s="58" t="s">
        <v>109</v>
      </c>
      <c r="Z311" s="58" t="s">
        <v>128</v>
      </c>
      <c r="AA311" s="58" t="s">
        <v>128</v>
      </c>
      <c r="AB311" s="58" t="s">
        <v>128</v>
      </c>
      <c r="AC311" s="58" t="s">
        <v>128</v>
      </c>
      <c r="AD311" s="58">
        <v>55</v>
      </c>
      <c r="AE311" s="58">
        <v>193</v>
      </c>
      <c r="AF311" s="58">
        <f t="shared" si="24"/>
        <v>193</v>
      </c>
      <c r="AG311" s="56" t="s">
        <v>1247</v>
      </c>
      <c r="AH311" s="56" t="s">
        <v>1248</v>
      </c>
      <c r="AI311" s="58"/>
    </row>
    <row r="312" spans="1:41" s="118" customFormat="1" ht="60.9" customHeight="1">
      <c r="A312" s="56"/>
      <c r="B312" s="56" t="s">
        <v>1250</v>
      </c>
      <c r="C312" s="56" t="s">
        <v>1246</v>
      </c>
      <c r="D312" s="58" t="s">
        <v>151</v>
      </c>
      <c r="E312" s="58" t="s">
        <v>1143</v>
      </c>
      <c r="F312" s="58" t="s">
        <v>130</v>
      </c>
      <c r="G312" s="58" t="s">
        <v>249</v>
      </c>
      <c r="H312" s="58" t="s">
        <v>1103</v>
      </c>
      <c r="I312" s="67"/>
      <c r="J312" s="58">
        <f t="shared" si="23"/>
        <v>22.126148000000001</v>
      </c>
      <c r="K312" s="58">
        <f t="shared" si="25"/>
        <v>22.126148000000001</v>
      </c>
      <c r="L312" s="58">
        <v>22.126148000000001</v>
      </c>
      <c r="M312" s="58"/>
      <c r="N312" s="58"/>
      <c r="O312" s="58"/>
      <c r="P312" s="58"/>
      <c r="Q312" s="58"/>
      <c r="R312" s="58"/>
      <c r="S312" s="58"/>
      <c r="T312" s="58"/>
      <c r="U312" s="58"/>
      <c r="V312" s="58"/>
      <c r="W312" s="58"/>
      <c r="X312" s="58" t="s">
        <v>108</v>
      </c>
      <c r="Y312" s="58" t="s">
        <v>109</v>
      </c>
      <c r="Z312" s="58" t="s">
        <v>128</v>
      </c>
      <c r="AA312" s="58" t="s">
        <v>128</v>
      </c>
      <c r="AB312" s="58" t="s">
        <v>128</v>
      </c>
      <c r="AC312" s="58" t="s">
        <v>128</v>
      </c>
      <c r="AD312" s="58">
        <v>230</v>
      </c>
      <c r="AE312" s="58">
        <v>805</v>
      </c>
      <c r="AF312" s="58">
        <f t="shared" si="24"/>
        <v>805</v>
      </c>
      <c r="AG312" s="56" t="s">
        <v>1247</v>
      </c>
      <c r="AH312" s="56" t="s">
        <v>1248</v>
      </c>
      <c r="AI312" s="58"/>
    </row>
    <row r="313" spans="1:41" s="118" customFormat="1" ht="60.9" customHeight="1">
      <c r="A313" s="56"/>
      <c r="B313" s="56" t="s">
        <v>1251</v>
      </c>
      <c r="C313" s="56" t="s">
        <v>1246</v>
      </c>
      <c r="D313" s="58" t="s">
        <v>215</v>
      </c>
      <c r="E313" s="58" t="s">
        <v>1143</v>
      </c>
      <c r="F313" s="58" t="s">
        <v>130</v>
      </c>
      <c r="G313" s="58" t="s">
        <v>249</v>
      </c>
      <c r="H313" s="58" t="s">
        <v>1113</v>
      </c>
      <c r="I313" s="67"/>
      <c r="J313" s="58">
        <f t="shared" si="23"/>
        <v>20</v>
      </c>
      <c r="K313" s="58">
        <f t="shared" si="25"/>
        <v>20</v>
      </c>
      <c r="L313" s="58">
        <v>20</v>
      </c>
      <c r="M313" s="58"/>
      <c r="N313" s="58"/>
      <c r="O313" s="58"/>
      <c r="P313" s="58"/>
      <c r="Q313" s="58"/>
      <c r="R313" s="58"/>
      <c r="S313" s="58"/>
      <c r="T313" s="58"/>
      <c r="U313" s="58"/>
      <c r="V313" s="58"/>
      <c r="W313" s="58"/>
      <c r="X313" s="58" t="s">
        <v>108</v>
      </c>
      <c r="Y313" s="58" t="s">
        <v>109</v>
      </c>
      <c r="Z313" s="58" t="s">
        <v>128</v>
      </c>
      <c r="AA313" s="58" t="s">
        <v>128</v>
      </c>
      <c r="AB313" s="58" t="s">
        <v>128</v>
      </c>
      <c r="AC313" s="58" t="s">
        <v>128</v>
      </c>
      <c r="AD313" s="58">
        <v>115</v>
      </c>
      <c r="AE313" s="58">
        <v>402</v>
      </c>
      <c r="AF313" s="58">
        <f t="shared" si="24"/>
        <v>402</v>
      </c>
      <c r="AG313" s="56" t="s">
        <v>1247</v>
      </c>
      <c r="AH313" s="56" t="s">
        <v>1248</v>
      </c>
      <c r="AI313" s="58"/>
    </row>
    <row r="314" spans="1:41" s="118" customFormat="1" ht="60.9" customHeight="1">
      <c r="A314" s="56"/>
      <c r="B314" s="56" t="s">
        <v>1252</v>
      </c>
      <c r="C314" s="56" t="s">
        <v>1246</v>
      </c>
      <c r="D314" s="58" t="s">
        <v>203</v>
      </c>
      <c r="E314" s="58" t="s">
        <v>1143</v>
      </c>
      <c r="F314" s="58" t="s">
        <v>130</v>
      </c>
      <c r="G314" s="58" t="s">
        <v>249</v>
      </c>
      <c r="H314" s="58" t="s">
        <v>1077</v>
      </c>
      <c r="I314" s="67"/>
      <c r="J314" s="58">
        <f t="shared" si="23"/>
        <v>40</v>
      </c>
      <c r="K314" s="58">
        <f t="shared" si="25"/>
        <v>40</v>
      </c>
      <c r="L314" s="58">
        <v>40</v>
      </c>
      <c r="M314" s="58"/>
      <c r="N314" s="58"/>
      <c r="O314" s="58"/>
      <c r="P314" s="58"/>
      <c r="Q314" s="58"/>
      <c r="R314" s="58"/>
      <c r="S314" s="58"/>
      <c r="T314" s="58"/>
      <c r="U314" s="58"/>
      <c r="V314" s="58"/>
      <c r="W314" s="58"/>
      <c r="X314" s="58" t="s">
        <v>108</v>
      </c>
      <c r="Y314" s="58" t="s">
        <v>109</v>
      </c>
      <c r="Z314" s="58" t="s">
        <v>128</v>
      </c>
      <c r="AA314" s="58" t="s">
        <v>128</v>
      </c>
      <c r="AB314" s="58" t="s">
        <v>128</v>
      </c>
      <c r="AC314" s="58" t="s">
        <v>128</v>
      </c>
      <c r="AD314" s="58">
        <v>184</v>
      </c>
      <c r="AE314" s="58">
        <v>644</v>
      </c>
      <c r="AF314" s="58">
        <f t="shared" si="24"/>
        <v>644</v>
      </c>
      <c r="AG314" s="56" t="s">
        <v>1247</v>
      </c>
      <c r="AH314" s="56" t="s">
        <v>1248</v>
      </c>
      <c r="AI314" s="58"/>
    </row>
    <row r="315" spans="1:41" s="118" customFormat="1" ht="60.9" customHeight="1">
      <c r="A315" s="56"/>
      <c r="B315" s="56" t="s">
        <v>1253</v>
      </c>
      <c r="C315" s="56" t="s">
        <v>1246</v>
      </c>
      <c r="D315" s="58" t="s">
        <v>144</v>
      </c>
      <c r="E315" s="58" t="s">
        <v>1143</v>
      </c>
      <c r="F315" s="58" t="s">
        <v>130</v>
      </c>
      <c r="G315" s="58" t="s">
        <v>249</v>
      </c>
      <c r="H315" s="58" t="s">
        <v>1083</v>
      </c>
      <c r="I315" s="67"/>
      <c r="J315" s="58">
        <f t="shared" si="23"/>
        <v>18</v>
      </c>
      <c r="K315" s="58">
        <f t="shared" si="25"/>
        <v>18</v>
      </c>
      <c r="L315" s="58">
        <v>18</v>
      </c>
      <c r="M315" s="58"/>
      <c r="N315" s="58"/>
      <c r="O315" s="58"/>
      <c r="P315" s="58"/>
      <c r="Q315" s="58"/>
      <c r="R315" s="58"/>
      <c r="S315" s="58"/>
      <c r="T315" s="58"/>
      <c r="U315" s="58"/>
      <c r="V315" s="58"/>
      <c r="W315" s="58"/>
      <c r="X315" s="58" t="s">
        <v>108</v>
      </c>
      <c r="Y315" s="58" t="s">
        <v>109</v>
      </c>
      <c r="Z315" s="58" t="s">
        <v>128</v>
      </c>
      <c r="AA315" s="58" t="s">
        <v>128</v>
      </c>
      <c r="AB315" s="58" t="s">
        <v>128</v>
      </c>
      <c r="AC315" s="58" t="s">
        <v>128</v>
      </c>
      <c r="AD315" s="58">
        <v>161</v>
      </c>
      <c r="AE315" s="58">
        <v>563</v>
      </c>
      <c r="AF315" s="58">
        <f t="shared" si="24"/>
        <v>563</v>
      </c>
      <c r="AG315" s="56" t="s">
        <v>1247</v>
      </c>
      <c r="AH315" s="56" t="s">
        <v>1248</v>
      </c>
      <c r="AI315" s="58"/>
    </row>
    <row r="316" spans="1:41" s="118" customFormat="1" ht="60.9" customHeight="1">
      <c r="A316" s="56"/>
      <c r="B316" s="56" t="s">
        <v>1835</v>
      </c>
      <c r="C316" s="56" t="s">
        <v>1246</v>
      </c>
      <c r="D316" s="58" t="s">
        <v>185</v>
      </c>
      <c r="E316" s="58" t="s">
        <v>1143</v>
      </c>
      <c r="F316" s="58" t="s">
        <v>130</v>
      </c>
      <c r="G316" s="58" t="s">
        <v>249</v>
      </c>
      <c r="H316" s="58" t="s">
        <v>1118</v>
      </c>
      <c r="I316" s="67"/>
      <c r="J316" s="58">
        <f t="shared" si="23"/>
        <v>40</v>
      </c>
      <c r="K316" s="58">
        <f t="shared" si="25"/>
        <v>40</v>
      </c>
      <c r="L316" s="58">
        <v>40</v>
      </c>
      <c r="M316" s="58"/>
      <c r="N316" s="58"/>
      <c r="O316" s="58"/>
      <c r="P316" s="58"/>
      <c r="Q316" s="58"/>
      <c r="R316" s="58"/>
      <c r="S316" s="58"/>
      <c r="T316" s="58"/>
      <c r="U316" s="58"/>
      <c r="V316" s="58"/>
      <c r="W316" s="58"/>
      <c r="X316" s="58" t="s">
        <v>108</v>
      </c>
      <c r="Y316" s="58" t="s">
        <v>109</v>
      </c>
      <c r="Z316" s="58" t="s">
        <v>128</v>
      </c>
      <c r="AA316" s="58" t="s">
        <v>128</v>
      </c>
      <c r="AB316" s="58" t="s">
        <v>128</v>
      </c>
      <c r="AC316" s="58" t="s">
        <v>128</v>
      </c>
      <c r="AD316" s="58">
        <v>184</v>
      </c>
      <c r="AE316" s="58">
        <v>644</v>
      </c>
      <c r="AF316" s="58">
        <f t="shared" si="24"/>
        <v>644</v>
      </c>
      <c r="AG316" s="56" t="s">
        <v>1247</v>
      </c>
      <c r="AH316" s="56" t="s">
        <v>1248</v>
      </c>
      <c r="AI316" s="58"/>
    </row>
    <row r="317" spans="1:41" s="44" customFormat="1" ht="60.9" customHeight="1">
      <c r="A317" s="56" t="s">
        <v>55</v>
      </c>
      <c r="B317" s="56"/>
      <c r="C317" s="56"/>
      <c r="D317" s="58"/>
      <c r="E317" s="58"/>
      <c r="F317" s="58"/>
      <c r="G317" s="58"/>
      <c r="H317" s="58"/>
      <c r="I317" s="58"/>
      <c r="J317" s="58"/>
      <c r="K317" s="58"/>
      <c r="L317" s="58"/>
      <c r="M317" s="58"/>
      <c r="N317" s="58"/>
      <c r="O317" s="58"/>
      <c r="P317" s="58"/>
      <c r="Q317" s="58"/>
      <c r="R317" s="58"/>
      <c r="S317" s="58"/>
      <c r="T317" s="58"/>
      <c r="U317" s="58"/>
      <c r="V317" s="58"/>
      <c r="W317" s="58"/>
      <c r="X317" s="58"/>
      <c r="Y317" s="58"/>
      <c r="Z317" s="58"/>
      <c r="AA317" s="58"/>
      <c r="AB317" s="58"/>
      <c r="AC317" s="58"/>
      <c r="AD317" s="58"/>
      <c r="AE317" s="58"/>
      <c r="AF317" s="58"/>
      <c r="AG317" s="56"/>
      <c r="AH317" s="56"/>
      <c r="AI317" s="58"/>
      <c r="AJ317" s="60"/>
      <c r="AK317" s="58"/>
      <c r="AL317" s="58"/>
      <c r="AM317" s="58"/>
      <c r="AN317" s="58"/>
      <c r="AO317" s="58"/>
    </row>
    <row r="318" spans="1:41" s="44" customFormat="1" ht="29.4" customHeight="1">
      <c r="A318" s="55" t="s">
        <v>56</v>
      </c>
      <c r="B318" s="56"/>
      <c r="C318" s="56"/>
      <c r="D318" s="58"/>
      <c r="E318" s="58"/>
      <c r="F318" s="58"/>
      <c r="G318" s="58"/>
      <c r="H318" s="58"/>
      <c r="I318" s="58"/>
      <c r="J318" s="58"/>
      <c r="K318" s="58"/>
      <c r="L318" s="58"/>
      <c r="M318" s="58"/>
      <c r="N318" s="58"/>
      <c r="O318" s="58"/>
      <c r="P318" s="58"/>
      <c r="Q318" s="58"/>
      <c r="R318" s="58"/>
      <c r="S318" s="58"/>
      <c r="T318" s="58"/>
      <c r="U318" s="58"/>
      <c r="V318" s="58"/>
      <c r="W318" s="58"/>
      <c r="X318" s="58"/>
      <c r="Y318" s="58"/>
      <c r="Z318" s="58"/>
      <c r="AA318" s="58"/>
      <c r="AB318" s="58"/>
      <c r="AC318" s="58"/>
      <c r="AD318" s="58"/>
      <c r="AE318" s="58"/>
      <c r="AF318" s="58"/>
      <c r="AG318" s="56"/>
      <c r="AH318" s="56"/>
      <c r="AI318" s="58"/>
      <c r="AJ318" s="60"/>
      <c r="AK318" s="58"/>
      <c r="AL318" s="58"/>
      <c r="AM318" s="58"/>
      <c r="AN318" s="58"/>
      <c r="AO318" s="58"/>
    </row>
    <row r="319" spans="1:41" s="44" customFormat="1" ht="49.05" customHeight="1">
      <c r="A319" s="55" t="s">
        <v>57</v>
      </c>
      <c r="B319" s="56"/>
      <c r="C319" s="56"/>
      <c r="D319" s="58"/>
      <c r="E319" s="58"/>
      <c r="F319" s="58"/>
      <c r="G319" s="58"/>
      <c r="H319" s="58"/>
      <c r="I319" s="58"/>
      <c r="J319" s="58"/>
      <c r="K319" s="58"/>
      <c r="L319" s="58"/>
      <c r="M319" s="58"/>
      <c r="N319" s="58"/>
      <c r="O319" s="58"/>
      <c r="P319" s="58"/>
      <c r="Q319" s="58"/>
      <c r="R319" s="58"/>
      <c r="S319" s="58"/>
      <c r="T319" s="58"/>
      <c r="U319" s="58"/>
      <c r="V319" s="58"/>
      <c r="W319" s="58"/>
      <c r="X319" s="58"/>
      <c r="Y319" s="58"/>
      <c r="Z319" s="58"/>
      <c r="AA319" s="58"/>
      <c r="AB319" s="58"/>
      <c r="AC319" s="58"/>
      <c r="AD319" s="58"/>
      <c r="AE319" s="58"/>
      <c r="AF319" s="58"/>
      <c r="AG319" s="56"/>
      <c r="AH319" s="56"/>
      <c r="AI319" s="58"/>
      <c r="AJ319" s="60"/>
      <c r="AK319" s="58"/>
      <c r="AL319" s="58"/>
      <c r="AM319" s="58"/>
      <c r="AN319" s="58"/>
      <c r="AO319" s="58"/>
    </row>
    <row r="320" spans="1:41" s="44" customFormat="1" ht="32.4" customHeight="1">
      <c r="A320" s="55" t="s">
        <v>23</v>
      </c>
      <c r="B320" s="56"/>
      <c r="C320" s="56"/>
      <c r="D320" s="58"/>
      <c r="E320" s="58"/>
      <c r="F320" s="58"/>
      <c r="G320" s="58"/>
      <c r="H320" s="58"/>
      <c r="I320" s="58"/>
      <c r="J320" s="58">
        <f t="shared" ref="J320:O320" si="26">SUM(J321:J329)</f>
        <v>111.9</v>
      </c>
      <c r="K320" s="58">
        <f t="shared" si="26"/>
        <v>111.9</v>
      </c>
      <c r="L320" s="58">
        <f t="shared" si="26"/>
        <v>0</v>
      </c>
      <c r="M320" s="58">
        <f t="shared" si="26"/>
        <v>0</v>
      </c>
      <c r="N320" s="58">
        <f t="shared" si="26"/>
        <v>0</v>
      </c>
      <c r="O320" s="58">
        <f t="shared" si="26"/>
        <v>111.9</v>
      </c>
      <c r="P320" s="58"/>
      <c r="Q320" s="58"/>
      <c r="R320" s="58"/>
      <c r="S320" s="58"/>
      <c r="T320" s="58"/>
      <c r="U320" s="58"/>
      <c r="V320" s="58"/>
      <c r="W320" s="58"/>
      <c r="X320" s="58"/>
      <c r="Y320" s="58"/>
      <c r="Z320" s="58"/>
      <c r="AA320" s="58"/>
      <c r="AB320" s="58"/>
      <c r="AC320" s="58"/>
      <c r="AD320" s="58"/>
      <c r="AE320" s="58"/>
      <c r="AF320" s="58"/>
      <c r="AG320" s="56"/>
      <c r="AH320" s="56"/>
      <c r="AI320" s="58"/>
      <c r="AJ320" s="60"/>
      <c r="AK320" s="58"/>
      <c r="AL320" s="58"/>
      <c r="AM320" s="58"/>
      <c r="AN320" s="58"/>
      <c r="AO320" s="58"/>
    </row>
    <row r="321" spans="1:41" s="44" customFormat="1" ht="120" customHeight="1">
      <c r="A321" s="55"/>
      <c r="B321" s="56" t="s">
        <v>1254</v>
      </c>
      <c r="C321" s="56" t="s">
        <v>1255</v>
      </c>
      <c r="D321" s="58" t="s">
        <v>144</v>
      </c>
      <c r="E321" s="58" t="s">
        <v>1256</v>
      </c>
      <c r="F321" s="58" t="s">
        <v>130</v>
      </c>
      <c r="G321" s="58" t="s">
        <v>249</v>
      </c>
      <c r="H321" s="58" t="s">
        <v>1083</v>
      </c>
      <c r="I321" s="67"/>
      <c r="J321" s="58">
        <f t="shared" ref="J321:J329" si="27">K321+P321+Q321+R321+S321+T321+U321+V321+W321</f>
        <v>5</v>
      </c>
      <c r="K321" s="58">
        <f t="shared" ref="K321:K329" si="28">L321+M321+N321+O321</f>
        <v>5</v>
      </c>
      <c r="L321" s="58"/>
      <c r="M321" s="58"/>
      <c r="N321" s="58"/>
      <c r="O321" s="58">
        <v>5</v>
      </c>
      <c r="P321" s="58"/>
      <c r="Q321" s="58"/>
      <c r="R321" s="58"/>
      <c r="S321" s="58"/>
      <c r="T321" s="58"/>
      <c r="U321" s="58"/>
      <c r="V321" s="58"/>
      <c r="W321" s="58"/>
      <c r="X321" s="58" t="s">
        <v>108</v>
      </c>
      <c r="Y321" s="58" t="s">
        <v>109</v>
      </c>
      <c r="Z321" s="58" t="s">
        <v>109</v>
      </c>
      <c r="AA321" s="58" t="s">
        <v>128</v>
      </c>
      <c r="AB321" s="58" t="s">
        <v>128</v>
      </c>
      <c r="AC321" s="58" t="s">
        <v>109</v>
      </c>
      <c r="AD321" s="58">
        <v>71</v>
      </c>
      <c r="AE321" s="58">
        <v>213</v>
      </c>
      <c r="AF321" s="58">
        <v>213</v>
      </c>
      <c r="AG321" s="56" t="s">
        <v>1247</v>
      </c>
      <c r="AH321" s="56" t="s">
        <v>1257</v>
      </c>
      <c r="AI321" s="58" t="s">
        <v>1258</v>
      </c>
      <c r="AJ321" s="60"/>
      <c r="AK321" s="58"/>
      <c r="AL321" s="58"/>
      <c r="AM321" s="58"/>
      <c r="AN321" s="58"/>
      <c r="AO321" s="124"/>
    </row>
    <row r="322" spans="1:41" s="44" customFormat="1" ht="171" customHeight="1">
      <c r="A322" s="55"/>
      <c r="B322" s="56" t="s">
        <v>1836</v>
      </c>
      <c r="C322" s="56" t="s">
        <v>1255</v>
      </c>
      <c r="D322" s="58" t="s">
        <v>247</v>
      </c>
      <c r="E322" s="58" t="s">
        <v>1259</v>
      </c>
      <c r="F322" s="58">
        <v>2020</v>
      </c>
      <c r="G322" s="58" t="s">
        <v>249</v>
      </c>
      <c r="H322" s="58" t="s">
        <v>1260</v>
      </c>
      <c r="I322" s="58"/>
      <c r="J322" s="58">
        <f t="shared" si="27"/>
        <v>22.6</v>
      </c>
      <c r="K322" s="58">
        <f t="shared" si="28"/>
        <v>22.6</v>
      </c>
      <c r="L322" s="58"/>
      <c r="M322" s="58"/>
      <c r="N322" s="58"/>
      <c r="O322" s="58">
        <v>22.6</v>
      </c>
      <c r="P322" s="58"/>
      <c r="Q322" s="58"/>
      <c r="R322" s="52"/>
      <c r="S322" s="52"/>
      <c r="T322" s="52"/>
      <c r="U322" s="52"/>
      <c r="V322" s="52"/>
      <c r="W322" s="52"/>
      <c r="X322" s="58" t="s">
        <v>127</v>
      </c>
      <c r="Y322" s="58" t="s">
        <v>109</v>
      </c>
      <c r="Z322" s="58" t="s">
        <v>128</v>
      </c>
      <c r="AA322" s="58" t="s">
        <v>128</v>
      </c>
      <c r="AB322" s="58" t="s">
        <v>128</v>
      </c>
      <c r="AC322" s="58" t="s">
        <v>128</v>
      </c>
      <c r="AD322" s="58">
        <v>1106</v>
      </c>
      <c r="AE322" s="58">
        <v>3411</v>
      </c>
      <c r="AF322" s="58">
        <v>3411</v>
      </c>
      <c r="AG322" s="56" t="s">
        <v>330</v>
      </c>
      <c r="AH322" s="56" t="s">
        <v>1261</v>
      </c>
      <c r="AI322" s="52"/>
    </row>
    <row r="323" spans="1:41" s="44" customFormat="1" ht="60" customHeight="1">
      <c r="A323" s="55"/>
      <c r="B323" s="56" t="s">
        <v>1262</v>
      </c>
      <c r="C323" s="56" t="s">
        <v>1255</v>
      </c>
      <c r="D323" s="58" t="s">
        <v>135</v>
      </c>
      <c r="E323" s="58" t="s">
        <v>1143</v>
      </c>
      <c r="F323" s="58" t="s">
        <v>130</v>
      </c>
      <c r="G323" s="58" t="s">
        <v>249</v>
      </c>
      <c r="H323" s="58" t="s">
        <v>1093</v>
      </c>
      <c r="I323" s="58"/>
      <c r="J323" s="58">
        <f t="shared" si="27"/>
        <v>2.6</v>
      </c>
      <c r="K323" s="58">
        <f t="shared" si="28"/>
        <v>2.6</v>
      </c>
      <c r="L323" s="58"/>
      <c r="M323" s="58"/>
      <c r="N323" s="58"/>
      <c r="O323" s="58">
        <v>2.6</v>
      </c>
      <c r="P323" s="58"/>
      <c r="Q323" s="58"/>
      <c r="R323" s="58"/>
      <c r="S323" s="58"/>
      <c r="T323" s="58"/>
      <c r="U323" s="58"/>
      <c r="V323" s="58"/>
      <c r="W323" s="58"/>
      <c r="X323" s="58" t="s">
        <v>108</v>
      </c>
      <c r="Y323" s="58" t="s">
        <v>109</v>
      </c>
      <c r="Z323" s="58" t="s">
        <v>128</v>
      </c>
      <c r="AA323" s="58" t="s">
        <v>128</v>
      </c>
      <c r="AB323" s="58" t="s">
        <v>128</v>
      </c>
      <c r="AC323" s="58" t="s">
        <v>128</v>
      </c>
      <c r="AD323" s="58">
        <v>32</v>
      </c>
      <c r="AE323" s="58">
        <v>112</v>
      </c>
      <c r="AF323" s="58">
        <v>112</v>
      </c>
      <c r="AG323" s="56" t="s">
        <v>1247</v>
      </c>
      <c r="AH323" s="56" t="s">
        <v>1263</v>
      </c>
      <c r="AI323" s="58"/>
    </row>
    <row r="324" spans="1:41" s="44" customFormat="1" ht="60" customHeight="1">
      <c r="A324" s="55"/>
      <c r="B324" s="56" t="s">
        <v>1264</v>
      </c>
      <c r="C324" s="56" t="s">
        <v>1255</v>
      </c>
      <c r="D324" s="58" t="s">
        <v>1265</v>
      </c>
      <c r="E324" s="58" t="s">
        <v>1143</v>
      </c>
      <c r="F324" s="58" t="s">
        <v>130</v>
      </c>
      <c r="G324" s="58" t="s">
        <v>249</v>
      </c>
      <c r="H324" s="58" t="s">
        <v>1103</v>
      </c>
      <c r="I324" s="58"/>
      <c r="J324" s="58">
        <f t="shared" si="27"/>
        <v>19.5</v>
      </c>
      <c r="K324" s="58">
        <f t="shared" si="28"/>
        <v>19.5</v>
      </c>
      <c r="L324" s="58"/>
      <c r="M324" s="58"/>
      <c r="N324" s="58"/>
      <c r="O324" s="69">
        <v>19.5</v>
      </c>
      <c r="P324" s="58"/>
      <c r="Q324" s="67"/>
      <c r="R324" s="67"/>
      <c r="S324" s="67"/>
      <c r="T324" s="67"/>
      <c r="U324" s="67"/>
      <c r="V324" s="57"/>
      <c r="W324" s="58"/>
      <c r="X324" s="67" t="s">
        <v>108</v>
      </c>
      <c r="Y324" s="67" t="s">
        <v>109</v>
      </c>
      <c r="Z324" s="67" t="s">
        <v>128</v>
      </c>
      <c r="AA324" s="67" t="s">
        <v>128</v>
      </c>
      <c r="AB324" s="67" t="s">
        <v>128</v>
      </c>
      <c r="AC324" s="67" t="s">
        <v>128</v>
      </c>
      <c r="AD324" s="67" t="s">
        <v>393</v>
      </c>
      <c r="AE324" s="67" t="s">
        <v>1266</v>
      </c>
      <c r="AF324" s="67" t="str">
        <f>AE324</f>
        <v>420</v>
      </c>
      <c r="AG324" s="55" t="s">
        <v>1247</v>
      </c>
      <c r="AH324" s="55" t="s">
        <v>1267</v>
      </c>
      <c r="AI324" s="57" t="s">
        <v>1268</v>
      </c>
    </row>
    <row r="325" spans="1:41" s="44" customFormat="1" ht="79.05" customHeight="1">
      <c r="A325" s="55"/>
      <c r="B325" s="56" t="s">
        <v>1269</v>
      </c>
      <c r="C325" s="56" t="s">
        <v>1255</v>
      </c>
      <c r="D325" s="58" t="s">
        <v>215</v>
      </c>
      <c r="E325" s="58" t="s">
        <v>1270</v>
      </c>
      <c r="F325" s="58" t="s">
        <v>130</v>
      </c>
      <c r="G325" s="58" t="s">
        <v>249</v>
      </c>
      <c r="H325" s="58" t="s">
        <v>1113</v>
      </c>
      <c r="I325" s="58"/>
      <c r="J325" s="58">
        <f t="shared" si="27"/>
        <v>10</v>
      </c>
      <c r="K325" s="58">
        <f t="shared" si="28"/>
        <v>10</v>
      </c>
      <c r="L325" s="58"/>
      <c r="M325" s="58"/>
      <c r="N325" s="58"/>
      <c r="O325" s="58">
        <v>10</v>
      </c>
      <c r="P325" s="58"/>
      <c r="Q325" s="58"/>
      <c r="R325" s="58"/>
      <c r="S325" s="58"/>
      <c r="T325" s="58"/>
      <c r="U325" s="58"/>
      <c r="V325" s="58"/>
      <c r="W325" s="58"/>
      <c r="X325" s="67" t="s">
        <v>108</v>
      </c>
      <c r="Y325" s="67" t="s">
        <v>109</v>
      </c>
      <c r="Z325" s="67" t="s">
        <v>128</v>
      </c>
      <c r="AA325" s="67" t="s">
        <v>128</v>
      </c>
      <c r="AB325" s="67" t="s">
        <v>128</v>
      </c>
      <c r="AC325" s="67" t="s">
        <v>128</v>
      </c>
      <c r="AD325" s="69">
        <v>120</v>
      </c>
      <c r="AE325" s="69">
        <v>370</v>
      </c>
      <c r="AF325" s="67">
        <f>AE325</f>
        <v>370</v>
      </c>
      <c r="AG325" s="55" t="s">
        <v>1247</v>
      </c>
      <c r="AH325" s="55" t="s">
        <v>1267</v>
      </c>
      <c r="AI325" s="57" t="s">
        <v>1268</v>
      </c>
      <c r="AJ325" s="58"/>
      <c r="AK325" s="58"/>
      <c r="AL325" s="58"/>
      <c r="AM325" s="58"/>
      <c r="AN325" s="58"/>
      <c r="AO325" s="58"/>
    </row>
    <row r="326" spans="1:41" s="44" customFormat="1" ht="91.05" customHeight="1">
      <c r="A326" s="55"/>
      <c r="B326" s="56" t="s">
        <v>1271</v>
      </c>
      <c r="C326" s="56" t="s">
        <v>1255</v>
      </c>
      <c r="D326" s="58" t="s">
        <v>196</v>
      </c>
      <c r="E326" s="58" t="s">
        <v>1272</v>
      </c>
      <c r="F326" s="58" t="s">
        <v>130</v>
      </c>
      <c r="G326" s="58" t="s">
        <v>249</v>
      </c>
      <c r="H326" s="58" t="s">
        <v>1088</v>
      </c>
      <c r="I326" s="58"/>
      <c r="J326" s="58">
        <f t="shared" si="27"/>
        <v>6.5</v>
      </c>
      <c r="K326" s="58">
        <f t="shared" si="28"/>
        <v>6.5</v>
      </c>
      <c r="L326" s="58"/>
      <c r="M326" s="58"/>
      <c r="N326" s="58"/>
      <c r="O326" s="58">
        <v>6.5</v>
      </c>
      <c r="P326" s="58"/>
      <c r="Q326" s="58"/>
      <c r="R326" s="58"/>
      <c r="S326" s="58"/>
      <c r="T326" s="58"/>
      <c r="U326" s="58"/>
      <c r="V326" s="58"/>
      <c r="W326" s="58"/>
      <c r="X326" s="58" t="s">
        <v>108</v>
      </c>
      <c r="Y326" s="58" t="s">
        <v>109</v>
      </c>
      <c r="Z326" s="58" t="s">
        <v>128</v>
      </c>
      <c r="AA326" s="58" t="s">
        <v>128</v>
      </c>
      <c r="AB326" s="58" t="s">
        <v>128</v>
      </c>
      <c r="AC326" s="58" t="s">
        <v>128</v>
      </c>
      <c r="AD326" s="58">
        <v>89</v>
      </c>
      <c r="AE326" s="58">
        <v>312</v>
      </c>
      <c r="AF326" s="58">
        <v>312</v>
      </c>
      <c r="AG326" s="56" t="s">
        <v>1247</v>
      </c>
      <c r="AH326" s="56" t="s">
        <v>1273</v>
      </c>
      <c r="AI326" s="58"/>
      <c r="AJ326" s="58"/>
      <c r="AK326" s="58"/>
      <c r="AL326" s="58"/>
      <c r="AM326" s="58"/>
      <c r="AN326" s="58"/>
      <c r="AO326" s="58"/>
    </row>
    <row r="327" spans="1:41" s="44" customFormat="1" ht="72" customHeight="1">
      <c r="A327" s="55"/>
      <c r="B327" s="56" t="s">
        <v>1274</v>
      </c>
      <c r="C327" s="56" t="s">
        <v>1255</v>
      </c>
      <c r="D327" s="58" t="s">
        <v>203</v>
      </c>
      <c r="E327" s="58" t="s">
        <v>1139</v>
      </c>
      <c r="F327" s="58" t="s">
        <v>130</v>
      </c>
      <c r="G327" s="58" t="s">
        <v>249</v>
      </c>
      <c r="H327" s="58" t="s">
        <v>1077</v>
      </c>
      <c r="I327" s="58"/>
      <c r="J327" s="58">
        <f t="shared" si="27"/>
        <v>25.7</v>
      </c>
      <c r="K327" s="58">
        <f t="shared" si="28"/>
        <v>25.7</v>
      </c>
      <c r="L327" s="125"/>
      <c r="M327" s="125"/>
      <c r="N327" s="125"/>
      <c r="O327" s="126">
        <v>25.7</v>
      </c>
      <c r="P327" s="58"/>
      <c r="Q327" s="58"/>
      <c r="R327" s="58"/>
      <c r="S327" s="58"/>
      <c r="T327" s="58"/>
      <c r="U327" s="58"/>
      <c r="V327" s="58"/>
      <c r="W327" s="58"/>
      <c r="X327" s="58" t="s">
        <v>108</v>
      </c>
      <c r="Y327" s="58" t="s">
        <v>109</v>
      </c>
      <c r="Z327" s="58" t="s">
        <v>128</v>
      </c>
      <c r="AA327" s="58" t="s">
        <v>128</v>
      </c>
      <c r="AB327" s="58" t="s">
        <v>128</v>
      </c>
      <c r="AC327" s="58" t="s">
        <v>128</v>
      </c>
      <c r="AD327" s="58">
        <v>250</v>
      </c>
      <c r="AE327" s="58">
        <v>750</v>
      </c>
      <c r="AF327" s="58">
        <v>750</v>
      </c>
      <c r="AG327" s="56" t="s">
        <v>1275</v>
      </c>
      <c r="AH327" s="56" t="s">
        <v>1276</v>
      </c>
      <c r="AI327" s="58"/>
    </row>
    <row r="328" spans="1:41" s="44" customFormat="1" ht="63" customHeight="1">
      <c r="A328" s="55"/>
      <c r="B328" s="56" t="s">
        <v>1277</v>
      </c>
      <c r="C328" s="56" t="s">
        <v>1255</v>
      </c>
      <c r="D328" s="58" t="s">
        <v>185</v>
      </c>
      <c r="E328" s="58" t="s">
        <v>1143</v>
      </c>
      <c r="F328" s="58" t="s">
        <v>130</v>
      </c>
      <c r="G328" s="58" t="s">
        <v>249</v>
      </c>
      <c r="H328" s="58" t="s">
        <v>1118</v>
      </c>
      <c r="I328" s="67"/>
      <c r="J328" s="58">
        <f t="shared" si="27"/>
        <v>13</v>
      </c>
      <c r="K328" s="58">
        <f t="shared" si="28"/>
        <v>13</v>
      </c>
      <c r="L328" s="58"/>
      <c r="M328" s="58"/>
      <c r="N328" s="58"/>
      <c r="O328" s="58">
        <v>13</v>
      </c>
      <c r="P328" s="58"/>
      <c r="Q328" s="58"/>
      <c r="R328" s="58"/>
      <c r="S328" s="58"/>
      <c r="T328" s="58"/>
      <c r="U328" s="58"/>
      <c r="V328" s="58"/>
      <c r="W328" s="58"/>
      <c r="X328" s="58" t="s">
        <v>108</v>
      </c>
      <c r="Y328" s="58" t="s">
        <v>109</v>
      </c>
      <c r="Z328" s="58" t="s">
        <v>128</v>
      </c>
      <c r="AA328" s="58" t="s">
        <v>128</v>
      </c>
      <c r="AB328" s="58" t="s">
        <v>128</v>
      </c>
      <c r="AC328" s="58" t="s">
        <v>128</v>
      </c>
      <c r="AD328" s="58">
        <v>164</v>
      </c>
      <c r="AE328" s="58">
        <v>738</v>
      </c>
      <c r="AF328" s="58">
        <v>738</v>
      </c>
      <c r="AG328" s="56" t="s">
        <v>1247</v>
      </c>
      <c r="AH328" s="56" t="s">
        <v>1257</v>
      </c>
      <c r="AI328" s="91"/>
    </row>
    <row r="329" spans="1:41" s="44" customFormat="1" ht="78" customHeight="1">
      <c r="A329" s="55"/>
      <c r="B329" s="56" t="s">
        <v>1278</v>
      </c>
      <c r="C329" s="56" t="s">
        <v>1255</v>
      </c>
      <c r="D329" s="58" t="s">
        <v>177</v>
      </c>
      <c r="E329" s="58" t="s">
        <v>1279</v>
      </c>
      <c r="F329" s="58" t="s">
        <v>130</v>
      </c>
      <c r="G329" s="58" t="s">
        <v>249</v>
      </c>
      <c r="H329" s="58" t="s">
        <v>1108</v>
      </c>
      <c r="I329" s="58"/>
      <c r="J329" s="58">
        <f t="shared" si="27"/>
        <v>7</v>
      </c>
      <c r="K329" s="58">
        <f t="shared" si="28"/>
        <v>7</v>
      </c>
      <c r="L329" s="58"/>
      <c r="M329" s="58"/>
      <c r="N329" s="58"/>
      <c r="O329" s="58">
        <v>7</v>
      </c>
      <c r="P329" s="58"/>
      <c r="Q329" s="58"/>
      <c r="R329" s="58"/>
      <c r="S329" s="58"/>
      <c r="T329" s="58"/>
      <c r="U329" s="58"/>
      <c r="V329" s="58"/>
      <c r="W329" s="58"/>
      <c r="X329" s="67" t="s">
        <v>108</v>
      </c>
      <c r="Y329" s="67" t="s">
        <v>109</v>
      </c>
      <c r="Z329" s="58" t="s">
        <v>128</v>
      </c>
      <c r="AA329" s="67" t="s">
        <v>128</v>
      </c>
      <c r="AB329" s="67" t="s">
        <v>128</v>
      </c>
      <c r="AC329" s="67" t="s">
        <v>128</v>
      </c>
      <c r="AD329" s="67" t="s">
        <v>1280</v>
      </c>
      <c r="AE329" s="67" t="s">
        <v>1281</v>
      </c>
      <c r="AF329" s="67" t="str">
        <f>AE329</f>
        <v>272</v>
      </c>
      <c r="AG329" s="55" t="s">
        <v>1247</v>
      </c>
      <c r="AH329" s="55" t="s">
        <v>1267</v>
      </c>
      <c r="AI329" s="57" t="s">
        <v>1268</v>
      </c>
      <c r="AJ329" s="58"/>
      <c r="AK329" s="58"/>
      <c r="AL329" s="58"/>
      <c r="AM329" s="58"/>
      <c r="AN329" s="58"/>
      <c r="AO329" s="58"/>
    </row>
    <row r="330" spans="1:41" s="44" customFormat="1" ht="39.75" customHeight="1">
      <c r="A330" s="51" t="s">
        <v>58</v>
      </c>
      <c r="B330" s="51"/>
      <c r="C330" s="51"/>
      <c r="D330" s="52"/>
      <c r="E330" s="52"/>
      <c r="F330" s="52"/>
      <c r="G330" s="52"/>
      <c r="H330" s="52"/>
      <c r="I330" s="52"/>
      <c r="J330" s="52">
        <f>J331+J332+J423</f>
        <v>3000</v>
      </c>
      <c r="K330" s="52">
        <f t="shared" ref="K330:W330" si="29">K331+K332+K423</f>
        <v>300</v>
      </c>
      <c r="L330" s="52">
        <f t="shared" si="29"/>
        <v>0</v>
      </c>
      <c r="M330" s="52">
        <f t="shared" si="29"/>
        <v>0</v>
      </c>
      <c r="N330" s="52">
        <f t="shared" si="29"/>
        <v>0</v>
      </c>
      <c r="O330" s="52">
        <f t="shared" si="29"/>
        <v>300</v>
      </c>
      <c r="P330" s="52">
        <f t="shared" si="29"/>
        <v>2700</v>
      </c>
      <c r="Q330" s="52">
        <f t="shared" si="29"/>
        <v>0</v>
      </c>
      <c r="R330" s="52">
        <f t="shared" si="29"/>
        <v>0</v>
      </c>
      <c r="S330" s="52">
        <f t="shared" si="29"/>
        <v>0</v>
      </c>
      <c r="T330" s="52">
        <f t="shared" si="29"/>
        <v>0</v>
      </c>
      <c r="U330" s="52">
        <f t="shared" si="29"/>
        <v>0</v>
      </c>
      <c r="V330" s="52">
        <f t="shared" si="29"/>
        <v>0</v>
      </c>
      <c r="W330" s="52">
        <f t="shared" si="29"/>
        <v>0</v>
      </c>
      <c r="X330" s="52"/>
      <c r="Y330" s="52"/>
      <c r="Z330" s="52"/>
      <c r="AA330" s="52"/>
      <c r="AB330" s="52"/>
      <c r="AC330" s="52"/>
      <c r="AD330" s="52"/>
      <c r="AE330" s="52"/>
      <c r="AF330" s="52"/>
      <c r="AG330" s="51"/>
      <c r="AH330" s="51"/>
      <c r="AI330" s="52"/>
      <c r="AJ330" s="53"/>
      <c r="AK330" s="52"/>
      <c r="AL330" s="52"/>
      <c r="AM330" s="52"/>
      <c r="AN330" s="52"/>
      <c r="AO330" s="52"/>
    </row>
    <row r="331" spans="1:41" s="44" customFormat="1" ht="45" customHeight="1">
      <c r="A331" s="55" t="s">
        <v>59</v>
      </c>
      <c r="B331" s="104" t="s">
        <v>1837</v>
      </c>
      <c r="C331" s="56" t="s">
        <v>1282</v>
      </c>
      <c r="D331" s="56" t="s">
        <v>662</v>
      </c>
      <c r="E331" s="104" t="s">
        <v>1838</v>
      </c>
      <c r="F331" s="104" t="s">
        <v>1831</v>
      </c>
      <c r="G331" s="56" t="s">
        <v>359</v>
      </c>
      <c r="H331" s="56" t="s">
        <v>1283</v>
      </c>
      <c r="I331" s="58"/>
      <c r="J331" s="127">
        <v>300</v>
      </c>
      <c r="K331" s="127">
        <v>300</v>
      </c>
      <c r="L331" s="58"/>
      <c r="M331" s="58"/>
      <c r="N331" s="58"/>
      <c r="O331" s="58">
        <v>300</v>
      </c>
      <c r="P331" s="58"/>
      <c r="Q331" s="58"/>
      <c r="R331" s="58"/>
      <c r="S331" s="58"/>
      <c r="T331" s="58"/>
      <c r="U331" s="58"/>
      <c r="V331" s="58"/>
      <c r="W331" s="58"/>
      <c r="X331" s="58" t="s">
        <v>127</v>
      </c>
      <c r="Y331" s="58" t="s">
        <v>109</v>
      </c>
      <c r="Z331" s="58" t="s">
        <v>109</v>
      </c>
      <c r="AA331" s="58" t="s">
        <v>128</v>
      </c>
      <c r="AB331" s="58" t="s">
        <v>128</v>
      </c>
      <c r="AC331" s="58" t="s">
        <v>128</v>
      </c>
      <c r="AD331" s="58">
        <v>612</v>
      </c>
      <c r="AE331" s="67" t="s">
        <v>1284</v>
      </c>
      <c r="AF331" s="67">
        <v>1658</v>
      </c>
      <c r="AG331" s="56" t="s">
        <v>1285</v>
      </c>
      <c r="AH331" s="43" t="s">
        <v>1839</v>
      </c>
      <c r="AI331" s="128"/>
      <c r="AJ331" s="60"/>
      <c r="AK331" s="58"/>
      <c r="AL331" s="58"/>
      <c r="AM331" s="58"/>
      <c r="AN331" s="58"/>
      <c r="AO331" s="58"/>
    </row>
    <row r="332" spans="1:41" s="44" customFormat="1" ht="43.5" customHeight="1">
      <c r="A332" s="55" t="s">
        <v>60</v>
      </c>
      <c r="B332" s="56" t="s">
        <v>110</v>
      </c>
      <c r="C332" s="56"/>
      <c r="D332" s="58"/>
      <c r="E332" s="58"/>
      <c r="F332" s="58"/>
      <c r="G332" s="58"/>
      <c r="H332" s="58"/>
      <c r="I332" s="58"/>
      <c r="J332" s="58">
        <f>SUM(J333:J422)</f>
        <v>2700</v>
      </c>
      <c r="K332" s="58">
        <f t="shared" ref="K332:W332" si="30">SUM(K333:K422)</f>
        <v>0</v>
      </c>
      <c r="L332" s="58">
        <f t="shared" si="30"/>
        <v>0</v>
      </c>
      <c r="M332" s="58">
        <f t="shared" si="30"/>
        <v>0</v>
      </c>
      <c r="N332" s="58">
        <f t="shared" si="30"/>
        <v>0</v>
      </c>
      <c r="O332" s="58">
        <f t="shared" si="30"/>
        <v>0</v>
      </c>
      <c r="P332" s="58">
        <f t="shared" si="30"/>
        <v>2700</v>
      </c>
      <c r="Q332" s="58">
        <f t="shared" si="30"/>
        <v>0</v>
      </c>
      <c r="R332" s="58">
        <f t="shared" si="30"/>
        <v>0</v>
      </c>
      <c r="S332" s="58">
        <f t="shared" si="30"/>
        <v>0</v>
      </c>
      <c r="T332" s="58">
        <f t="shared" si="30"/>
        <v>0</v>
      </c>
      <c r="U332" s="58">
        <f t="shared" si="30"/>
        <v>0</v>
      </c>
      <c r="V332" s="58">
        <f t="shared" si="30"/>
        <v>0</v>
      </c>
      <c r="W332" s="58">
        <f t="shared" si="30"/>
        <v>0</v>
      </c>
      <c r="X332" s="58"/>
      <c r="Y332" s="58"/>
      <c r="Z332" s="58"/>
      <c r="AA332" s="58"/>
      <c r="AB332" s="58"/>
      <c r="AC332" s="58"/>
      <c r="AD332" s="58">
        <f>SUM(AD333:AD355)</f>
        <v>1148</v>
      </c>
      <c r="AE332" s="58">
        <f>SUM(AE333:AE355)</f>
        <v>2950</v>
      </c>
      <c r="AF332" s="58">
        <f>SUM(AF333:AF355)</f>
        <v>7076</v>
      </c>
      <c r="AG332" s="56"/>
      <c r="AH332" s="56"/>
      <c r="AI332" s="58"/>
      <c r="AJ332" s="60"/>
      <c r="AK332" s="58"/>
      <c r="AL332" s="58"/>
      <c r="AM332" s="58"/>
      <c r="AN332" s="58"/>
      <c r="AO332" s="58"/>
    </row>
    <row r="333" spans="1:41" s="44" customFormat="1" ht="100.95" customHeight="1">
      <c r="A333" s="55" t="s">
        <v>1286</v>
      </c>
      <c r="B333" s="56" t="s">
        <v>1287</v>
      </c>
      <c r="C333" s="56" t="s">
        <v>1288</v>
      </c>
      <c r="D333" s="58" t="s">
        <v>247</v>
      </c>
      <c r="E333" s="58" t="s">
        <v>265</v>
      </c>
      <c r="F333" s="58" t="s">
        <v>130</v>
      </c>
      <c r="G333" s="58" t="s">
        <v>1289</v>
      </c>
      <c r="H333" s="58" t="s">
        <v>1290</v>
      </c>
      <c r="I333" s="58"/>
      <c r="J333" s="58">
        <v>20</v>
      </c>
      <c r="K333" s="58"/>
      <c r="L333" s="58"/>
      <c r="M333" s="58"/>
      <c r="N333" s="58"/>
      <c r="O333" s="58"/>
      <c r="P333" s="58">
        <v>20</v>
      </c>
      <c r="Q333" s="58"/>
      <c r="R333" s="58"/>
      <c r="S333" s="58"/>
      <c r="T333" s="58"/>
      <c r="U333" s="58"/>
      <c r="V333" s="58"/>
      <c r="W333" s="58"/>
      <c r="X333" s="58" t="s">
        <v>108</v>
      </c>
      <c r="Y333" s="58" t="s">
        <v>109</v>
      </c>
      <c r="Z333" s="58" t="s">
        <v>109</v>
      </c>
      <c r="AA333" s="58" t="s">
        <v>128</v>
      </c>
      <c r="AB333" s="58" t="s">
        <v>128</v>
      </c>
      <c r="AC333" s="58" t="s">
        <v>128</v>
      </c>
      <c r="AD333" s="58">
        <v>49</v>
      </c>
      <c r="AE333" s="58">
        <v>112</v>
      </c>
      <c r="AF333" s="58">
        <v>356</v>
      </c>
      <c r="AG333" s="56" t="s">
        <v>1291</v>
      </c>
      <c r="AH333" s="56" t="s">
        <v>1292</v>
      </c>
      <c r="AI333" s="58"/>
      <c r="AJ333" s="60"/>
      <c r="AK333" s="58"/>
      <c r="AL333" s="58"/>
      <c r="AM333" s="58"/>
      <c r="AN333" s="58"/>
      <c r="AO333" s="58"/>
    </row>
    <row r="334" spans="1:41" s="44" customFormat="1" ht="89.1" customHeight="1">
      <c r="A334" s="55" t="s">
        <v>1286</v>
      </c>
      <c r="B334" s="56" t="s">
        <v>1293</v>
      </c>
      <c r="C334" s="68" t="s">
        <v>1294</v>
      </c>
      <c r="D334" s="58" t="s">
        <v>151</v>
      </c>
      <c r="E334" s="58" t="s">
        <v>328</v>
      </c>
      <c r="F334" s="58" t="s">
        <v>130</v>
      </c>
      <c r="G334" s="58" t="s">
        <v>1289</v>
      </c>
      <c r="H334" s="58" t="s">
        <v>1290</v>
      </c>
      <c r="I334" s="58"/>
      <c r="J334" s="58">
        <v>35</v>
      </c>
      <c r="K334" s="58"/>
      <c r="L334" s="58"/>
      <c r="M334" s="58"/>
      <c r="N334" s="58"/>
      <c r="O334" s="58"/>
      <c r="P334" s="58">
        <v>35</v>
      </c>
      <c r="Q334" s="58"/>
      <c r="R334" s="58"/>
      <c r="S334" s="58"/>
      <c r="T334" s="58"/>
      <c r="U334" s="58"/>
      <c r="V334" s="58"/>
      <c r="W334" s="58"/>
      <c r="X334" s="58" t="s">
        <v>108</v>
      </c>
      <c r="Y334" s="58" t="s">
        <v>109</v>
      </c>
      <c r="Z334" s="58" t="s">
        <v>109</v>
      </c>
      <c r="AA334" s="58" t="s">
        <v>128</v>
      </c>
      <c r="AB334" s="58" t="s">
        <v>128</v>
      </c>
      <c r="AC334" s="58" t="s">
        <v>128</v>
      </c>
      <c r="AD334" s="58">
        <v>47</v>
      </c>
      <c r="AE334" s="58">
        <v>117</v>
      </c>
      <c r="AF334" s="58">
        <v>387</v>
      </c>
      <c r="AG334" s="56" t="s">
        <v>1291</v>
      </c>
      <c r="AH334" s="56" t="s">
        <v>1295</v>
      </c>
      <c r="AI334" s="58"/>
      <c r="AJ334" s="60"/>
      <c r="AK334" s="58"/>
      <c r="AL334" s="58"/>
      <c r="AM334" s="58"/>
      <c r="AN334" s="58"/>
      <c r="AO334" s="58"/>
    </row>
    <row r="335" spans="1:41" s="44" customFormat="1" ht="89.1" customHeight="1">
      <c r="A335" s="55" t="s">
        <v>1286</v>
      </c>
      <c r="B335" s="56" t="s">
        <v>1296</v>
      </c>
      <c r="C335" s="68" t="s">
        <v>1297</v>
      </c>
      <c r="D335" s="58" t="s">
        <v>151</v>
      </c>
      <c r="E335" s="58" t="s">
        <v>486</v>
      </c>
      <c r="F335" s="58" t="s">
        <v>130</v>
      </c>
      <c r="G335" s="58" t="s">
        <v>1289</v>
      </c>
      <c r="H335" s="58" t="s">
        <v>1290</v>
      </c>
      <c r="I335" s="58"/>
      <c r="J335" s="58">
        <v>28</v>
      </c>
      <c r="K335" s="58"/>
      <c r="L335" s="58"/>
      <c r="M335" s="58"/>
      <c r="N335" s="58"/>
      <c r="O335" s="58"/>
      <c r="P335" s="58">
        <v>28</v>
      </c>
      <c r="Q335" s="58"/>
      <c r="R335" s="58"/>
      <c r="S335" s="58"/>
      <c r="T335" s="58"/>
      <c r="U335" s="58"/>
      <c r="V335" s="58"/>
      <c r="W335" s="58"/>
      <c r="X335" s="58" t="s">
        <v>108</v>
      </c>
      <c r="Y335" s="58" t="s">
        <v>109</v>
      </c>
      <c r="Z335" s="58" t="s">
        <v>109</v>
      </c>
      <c r="AA335" s="58" t="s">
        <v>128</v>
      </c>
      <c r="AB335" s="58" t="s">
        <v>128</v>
      </c>
      <c r="AC335" s="58" t="s">
        <v>128</v>
      </c>
      <c r="AD335" s="58">
        <v>46</v>
      </c>
      <c r="AE335" s="58">
        <v>121</v>
      </c>
      <c r="AF335" s="58">
        <v>343</v>
      </c>
      <c r="AG335" s="56" t="s">
        <v>1291</v>
      </c>
      <c r="AH335" s="56" t="s">
        <v>1298</v>
      </c>
      <c r="AI335" s="58"/>
      <c r="AJ335" s="60"/>
      <c r="AK335" s="58"/>
      <c r="AL335" s="58"/>
      <c r="AM335" s="58"/>
      <c r="AN335" s="58"/>
      <c r="AO335" s="58"/>
    </row>
    <row r="336" spans="1:41" s="44" customFormat="1" ht="89.1" customHeight="1">
      <c r="A336" s="55" t="s">
        <v>1286</v>
      </c>
      <c r="B336" s="56" t="s">
        <v>1299</v>
      </c>
      <c r="C336" s="68" t="s">
        <v>1300</v>
      </c>
      <c r="D336" s="58" t="s">
        <v>151</v>
      </c>
      <c r="E336" s="58" t="s">
        <v>345</v>
      </c>
      <c r="F336" s="58" t="s">
        <v>130</v>
      </c>
      <c r="G336" s="58" t="s">
        <v>1289</v>
      </c>
      <c r="H336" s="58" t="s">
        <v>1290</v>
      </c>
      <c r="I336" s="58"/>
      <c r="J336" s="58">
        <v>46</v>
      </c>
      <c r="K336" s="58"/>
      <c r="L336" s="58"/>
      <c r="M336" s="58"/>
      <c r="N336" s="58"/>
      <c r="O336" s="58"/>
      <c r="P336" s="58">
        <v>46</v>
      </c>
      <c r="Q336" s="58"/>
      <c r="R336" s="58"/>
      <c r="S336" s="58"/>
      <c r="T336" s="58"/>
      <c r="U336" s="58"/>
      <c r="V336" s="58"/>
      <c r="W336" s="58"/>
      <c r="X336" s="58" t="s">
        <v>108</v>
      </c>
      <c r="Y336" s="58" t="s">
        <v>109</v>
      </c>
      <c r="Z336" s="58" t="s">
        <v>109</v>
      </c>
      <c r="AA336" s="58" t="s">
        <v>128</v>
      </c>
      <c r="AB336" s="58" t="s">
        <v>128</v>
      </c>
      <c r="AC336" s="58" t="s">
        <v>128</v>
      </c>
      <c r="AD336" s="58">
        <v>57</v>
      </c>
      <c r="AE336" s="58">
        <v>129</v>
      </c>
      <c r="AF336" s="58">
        <v>435</v>
      </c>
      <c r="AG336" s="56" t="s">
        <v>1291</v>
      </c>
      <c r="AH336" s="56" t="s">
        <v>1301</v>
      </c>
      <c r="AI336" s="58"/>
      <c r="AJ336" s="60"/>
      <c r="AK336" s="58"/>
      <c r="AL336" s="58"/>
      <c r="AM336" s="58"/>
      <c r="AN336" s="58"/>
      <c r="AO336" s="58"/>
    </row>
    <row r="337" spans="1:41" s="44" customFormat="1" ht="89.1" customHeight="1">
      <c r="A337" s="55" t="s">
        <v>1286</v>
      </c>
      <c r="B337" s="56" t="s">
        <v>1302</v>
      </c>
      <c r="C337" s="68" t="s">
        <v>1303</v>
      </c>
      <c r="D337" s="58" t="s">
        <v>215</v>
      </c>
      <c r="E337" s="58" t="s">
        <v>495</v>
      </c>
      <c r="F337" s="58" t="s">
        <v>130</v>
      </c>
      <c r="G337" s="58" t="s">
        <v>1289</v>
      </c>
      <c r="H337" s="58" t="s">
        <v>1290</v>
      </c>
      <c r="I337" s="58"/>
      <c r="J337" s="58">
        <v>119</v>
      </c>
      <c r="K337" s="58"/>
      <c r="L337" s="58"/>
      <c r="M337" s="58"/>
      <c r="N337" s="58"/>
      <c r="O337" s="58"/>
      <c r="P337" s="58">
        <v>119</v>
      </c>
      <c r="Q337" s="58"/>
      <c r="R337" s="58"/>
      <c r="S337" s="58"/>
      <c r="T337" s="58"/>
      <c r="U337" s="58"/>
      <c r="V337" s="58"/>
      <c r="W337" s="58"/>
      <c r="X337" s="58" t="s">
        <v>108</v>
      </c>
      <c r="Y337" s="58" t="s">
        <v>109</v>
      </c>
      <c r="Z337" s="58" t="s">
        <v>109</v>
      </c>
      <c r="AA337" s="58" t="s">
        <v>128</v>
      </c>
      <c r="AB337" s="58" t="s">
        <v>128</v>
      </c>
      <c r="AC337" s="58" t="s">
        <v>128</v>
      </c>
      <c r="AD337" s="58">
        <v>36</v>
      </c>
      <c r="AE337" s="58">
        <v>92</v>
      </c>
      <c r="AF337" s="58">
        <v>450</v>
      </c>
      <c r="AG337" s="56" t="s">
        <v>1291</v>
      </c>
      <c r="AH337" s="56" t="s">
        <v>1304</v>
      </c>
      <c r="AI337" s="58"/>
      <c r="AJ337" s="60"/>
      <c r="AK337" s="58"/>
      <c r="AL337" s="58"/>
      <c r="AM337" s="58"/>
      <c r="AN337" s="58"/>
      <c r="AO337" s="58"/>
    </row>
    <row r="338" spans="1:41" s="44" customFormat="1" ht="89.1" customHeight="1">
      <c r="A338" s="55" t="s">
        <v>1286</v>
      </c>
      <c r="B338" s="55" t="s">
        <v>1305</v>
      </c>
      <c r="C338" s="68" t="s">
        <v>1306</v>
      </c>
      <c r="D338" s="58" t="s">
        <v>196</v>
      </c>
      <c r="E338" s="58" t="s">
        <v>531</v>
      </c>
      <c r="F338" s="58" t="s">
        <v>130</v>
      </c>
      <c r="G338" s="58" t="s">
        <v>1289</v>
      </c>
      <c r="H338" s="58" t="s">
        <v>1290</v>
      </c>
      <c r="I338" s="58"/>
      <c r="J338" s="58">
        <v>38</v>
      </c>
      <c r="K338" s="58"/>
      <c r="L338" s="58"/>
      <c r="M338" s="58"/>
      <c r="N338" s="58"/>
      <c r="O338" s="58"/>
      <c r="P338" s="58">
        <v>38</v>
      </c>
      <c r="Q338" s="58"/>
      <c r="R338" s="58"/>
      <c r="S338" s="58"/>
      <c r="T338" s="58"/>
      <c r="U338" s="58"/>
      <c r="V338" s="58"/>
      <c r="W338" s="58"/>
      <c r="X338" s="58" t="s">
        <v>108</v>
      </c>
      <c r="Y338" s="58" t="s">
        <v>109</v>
      </c>
      <c r="Z338" s="58" t="s">
        <v>109</v>
      </c>
      <c r="AA338" s="58" t="s">
        <v>128</v>
      </c>
      <c r="AB338" s="58" t="s">
        <v>128</v>
      </c>
      <c r="AC338" s="58" t="s">
        <v>128</v>
      </c>
      <c r="AD338" s="58">
        <v>48</v>
      </c>
      <c r="AE338" s="58">
        <v>125</v>
      </c>
      <c r="AF338" s="58">
        <v>331</v>
      </c>
      <c r="AG338" s="56" t="s">
        <v>1291</v>
      </c>
      <c r="AH338" s="56" t="s">
        <v>1307</v>
      </c>
      <c r="AI338" s="58"/>
      <c r="AJ338" s="60"/>
      <c r="AK338" s="58"/>
      <c r="AL338" s="58"/>
      <c r="AM338" s="58"/>
      <c r="AN338" s="58"/>
      <c r="AO338" s="58"/>
    </row>
    <row r="339" spans="1:41" s="44" customFormat="1" ht="89.1" customHeight="1">
      <c r="A339" s="55" t="s">
        <v>1286</v>
      </c>
      <c r="B339" s="55" t="s">
        <v>1308</v>
      </c>
      <c r="C339" s="68" t="s">
        <v>1309</v>
      </c>
      <c r="D339" s="58" t="s">
        <v>196</v>
      </c>
      <c r="E339" s="58" t="s">
        <v>265</v>
      </c>
      <c r="F339" s="58" t="s">
        <v>130</v>
      </c>
      <c r="G339" s="58" t="s">
        <v>1289</v>
      </c>
      <c r="H339" s="58" t="s">
        <v>1290</v>
      </c>
      <c r="I339" s="58"/>
      <c r="J339" s="58">
        <v>34</v>
      </c>
      <c r="K339" s="58"/>
      <c r="L339" s="58"/>
      <c r="M339" s="58"/>
      <c r="N339" s="58"/>
      <c r="O339" s="58"/>
      <c r="P339" s="58">
        <v>34</v>
      </c>
      <c r="Q339" s="58"/>
      <c r="R339" s="58"/>
      <c r="S339" s="58"/>
      <c r="T339" s="58"/>
      <c r="U339" s="58"/>
      <c r="V339" s="58"/>
      <c r="W339" s="58"/>
      <c r="X339" s="58" t="s">
        <v>108</v>
      </c>
      <c r="Y339" s="58" t="s">
        <v>109</v>
      </c>
      <c r="Z339" s="58" t="s">
        <v>109</v>
      </c>
      <c r="AA339" s="58" t="s">
        <v>128</v>
      </c>
      <c r="AB339" s="58" t="s">
        <v>128</v>
      </c>
      <c r="AC339" s="58" t="s">
        <v>128</v>
      </c>
      <c r="AD339" s="58">
        <v>42</v>
      </c>
      <c r="AE339" s="58">
        <v>119</v>
      </c>
      <c r="AF339" s="58">
        <v>311</v>
      </c>
      <c r="AG339" s="56" t="s">
        <v>1291</v>
      </c>
      <c r="AH339" s="56" t="s">
        <v>1310</v>
      </c>
      <c r="AI339" s="58"/>
      <c r="AJ339" s="60"/>
      <c r="AK339" s="58"/>
      <c r="AL339" s="58"/>
      <c r="AM339" s="58"/>
      <c r="AN339" s="58"/>
      <c r="AO339" s="58"/>
    </row>
    <row r="340" spans="1:41" s="44" customFormat="1" ht="89.1" customHeight="1">
      <c r="A340" s="55" t="s">
        <v>1286</v>
      </c>
      <c r="B340" s="55" t="s">
        <v>1311</v>
      </c>
      <c r="C340" s="68" t="s">
        <v>1312</v>
      </c>
      <c r="D340" s="58" t="s">
        <v>196</v>
      </c>
      <c r="E340" s="58" t="s">
        <v>524</v>
      </c>
      <c r="F340" s="58" t="s">
        <v>130</v>
      </c>
      <c r="G340" s="58" t="s">
        <v>1289</v>
      </c>
      <c r="H340" s="58" t="s">
        <v>1290</v>
      </c>
      <c r="I340" s="58"/>
      <c r="J340" s="58">
        <v>23</v>
      </c>
      <c r="K340" s="58"/>
      <c r="L340" s="58"/>
      <c r="M340" s="58"/>
      <c r="N340" s="58"/>
      <c r="O340" s="58"/>
      <c r="P340" s="58">
        <v>23</v>
      </c>
      <c r="Q340" s="58"/>
      <c r="R340" s="58"/>
      <c r="S340" s="58"/>
      <c r="T340" s="58"/>
      <c r="U340" s="58"/>
      <c r="V340" s="58"/>
      <c r="W340" s="58"/>
      <c r="X340" s="58" t="s">
        <v>108</v>
      </c>
      <c r="Y340" s="58" t="s">
        <v>109</v>
      </c>
      <c r="Z340" s="58" t="s">
        <v>109</v>
      </c>
      <c r="AA340" s="58" t="s">
        <v>128</v>
      </c>
      <c r="AB340" s="58" t="s">
        <v>128</v>
      </c>
      <c r="AC340" s="58" t="s">
        <v>128</v>
      </c>
      <c r="AD340" s="58">
        <v>28</v>
      </c>
      <c r="AE340" s="58">
        <v>51</v>
      </c>
      <c r="AF340" s="58">
        <v>190</v>
      </c>
      <c r="AG340" s="56" t="s">
        <v>1291</v>
      </c>
      <c r="AH340" s="56" t="s">
        <v>1313</v>
      </c>
      <c r="AI340" s="58"/>
      <c r="AJ340" s="60"/>
      <c r="AK340" s="58"/>
      <c r="AL340" s="58"/>
      <c r="AM340" s="58"/>
      <c r="AN340" s="58"/>
      <c r="AO340" s="58"/>
    </row>
    <row r="341" spans="1:41" s="44" customFormat="1" ht="48" customHeight="1">
      <c r="A341" s="55" t="s">
        <v>1286</v>
      </c>
      <c r="B341" s="56" t="s">
        <v>1314</v>
      </c>
      <c r="C341" s="56" t="s">
        <v>1315</v>
      </c>
      <c r="D341" s="58" t="s">
        <v>196</v>
      </c>
      <c r="E341" s="58" t="s">
        <v>544</v>
      </c>
      <c r="F341" s="58" t="s">
        <v>130</v>
      </c>
      <c r="G341" s="58" t="s">
        <v>1289</v>
      </c>
      <c r="H341" s="58" t="s">
        <v>1316</v>
      </c>
      <c r="I341" s="58"/>
      <c r="J341" s="58">
        <v>15</v>
      </c>
      <c r="K341" s="58"/>
      <c r="L341" s="58"/>
      <c r="M341" s="58"/>
      <c r="N341" s="58"/>
      <c r="O341" s="58"/>
      <c r="P341" s="58">
        <v>15</v>
      </c>
      <c r="Q341" s="58"/>
      <c r="R341" s="58"/>
      <c r="S341" s="58"/>
      <c r="T341" s="58"/>
      <c r="U341" s="58"/>
      <c r="V341" s="58"/>
      <c r="W341" s="58"/>
      <c r="X341" s="58" t="s">
        <v>108</v>
      </c>
      <c r="Y341" s="58" t="s">
        <v>109</v>
      </c>
      <c r="Z341" s="58" t="s">
        <v>109</v>
      </c>
      <c r="AA341" s="58" t="s">
        <v>128</v>
      </c>
      <c r="AB341" s="58" t="s">
        <v>128</v>
      </c>
      <c r="AC341" s="58" t="s">
        <v>128</v>
      </c>
      <c r="AD341" s="58">
        <v>146</v>
      </c>
      <c r="AE341" s="58">
        <v>442</v>
      </c>
      <c r="AF341" s="58">
        <v>442</v>
      </c>
      <c r="AG341" s="56" t="s">
        <v>1317</v>
      </c>
      <c r="AH341" s="56" t="s">
        <v>1318</v>
      </c>
      <c r="AI341" s="58"/>
      <c r="AJ341" s="60" t="s">
        <v>128</v>
      </c>
      <c r="AK341" s="58" t="s">
        <v>1289</v>
      </c>
      <c r="AL341" s="78"/>
      <c r="AM341" s="78"/>
      <c r="AN341" s="78"/>
      <c r="AO341" s="78"/>
    </row>
    <row r="342" spans="1:41" s="44" customFormat="1" ht="89.1" customHeight="1">
      <c r="A342" s="55" t="s">
        <v>1286</v>
      </c>
      <c r="B342" s="56" t="s">
        <v>1319</v>
      </c>
      <c r="C342" s="68" t="s">
        <v>1320</v>
      </c>
      <c r="D342" s="58" t="s">
        <v>196</v>
      </c>
      <c r="E342" s="58" t="s">
        <v>197</v>
      </c>
      <c r="F342" s="58" t="s">
        <v>130</v>
      </c>
      <c r="G342" s="58" t="s">
        <v>1289</v>
      </c>
      <c r="H342" s="58" t="s">
        <v>1321</v>
      </c>
      <c r="I342" s="67"/>
      <c r="J342" s="58">
        <v>48</v>
      </c>
      <c r="K342" s="58"/>
      <c r="L342" s="58"/>
      <c r="M342" s="58"/>
      <c r="N342" s="58"/>
      <c r="O342" s="58"/>
      <c r="P342" s="58">
        <v>48</v>
      </c>
      <c r="Q342" s="58"/>
      <c r="R342" s="58"/>
      <c r="S342" s="58"/>
      <c r="T342" s="58"/>
      <c r="U342" s="58"/>
      <c r="V342" s="58"/>
      <c r="W342" s="58"/>
      <c r="X342" s="58" t="s">
        <v>108</v>
      </c>
      <c r="Y342" s="58" t="s">
        <v>109</v>
      </c>
      <c r="Z342" s="58" t="s">
        <v>128</v>
      </c>
      <c r="AA342" s="58" t="s">
        <v>128</v>
      </c>
      <c r="AB342" s="58" t="s">
        <v>128</v>
      </c>
      <c r="AC342" s="58" t="s">
        <v>128</v>
      </c>
      <c r="AD342" s="58">
        <v>75</v>
      </c>
      <c r="AE342" s="58">
        <v>207</v>
      </c>
      <c r="AF342" s="58">
        <v>207</v>
      </c>
      <c r="AG342" s="56" t="s">
        <v>1317</v>
      </c>
      <c r="AH342" s="56" t="s">
        <v>1322</v>
      </c>
      <c r="AI342" s="58"/>
      <c r="AJ342" s="60"/>
      <c r="AK342" s="58"/>
      <c r="AL342" s="78"/>
      <c r="AM342" s="78"/>
      <c r="AN342" s="78"/>
      <c r="AO342" s="78"/>
    </row>
    <row r="343" spans="1:41" s="44" customFormat="1" ht="89.1" customHeight="1">
      <c r="A343" s="55" t="s">
        <v>1286</v>
      </c>
      <c r="B343" s="56" t="s">
        <v>1323</v>
      </c>
      <c r="C343" s="68" t="s">
        <v>1324</v>
      </c>
      <c r="D343" s="58" t="s">
        <v>203</v>
      </c>
      <c r="E343" s="58" t="s">
        <v>373</v>
      </c>
      <c r="F343" s="58" t="s">
        <v>130</v>
      </c>
      <c r="G343" s="58" t="s">
        <v>1289</v>
      </c>
      <c r="H343" s="58" t="s">
        <v>1290</v>
      </c>
      <c r="I343" s="58"/>
      <c r="J343" s="58">
        <v>24</v>
      </c>
      <c r="K343" s="58"/>
      <c r="L343" s="58"/>
      <c r="M343" s="58"/>
      <c r="N343" s="58"/>
      <c r="O343" s="58"/>
      <c r="P343" s="58">
        <v>24</v>
      </c>
      <c r="Q343" s="58"/>
      <c r="R343" s="58"/>
      <c r="S343" s="58"/>
      <c r="T343" s="58"/>
      <c r="U343" s="58"/>
      <c r="V343" s="58"/>
      <c r="W343" s="58"/>
      <c r="X343" s="58" t="s">
        <v>108</v>
      </c>
      <c r="Y343" s="58" t="s">
        <v>109</v>
      </c>
      <c r="Z343" s="58" t="s">
        <v>109</v>
      </c>
      <c r="AA343" s="58" t="s">
        <v>128</v>
      </c>
      <c r="AB343" s="58" t="s">
        <v>128</v>
      </c>
      <c r="AC343" s="58" t="s">
        <v>128</v>
      </c>
      <c r="AD343" s="58">
        <v>29</v>
      </c>
      <c r="AE343" s="58">
        <v>51</v>
      </c>
      <c r="AF343" s="58">
        <v>187</v>
      </c>
      <c r="AG343" s="56" t="s">
        <v>1291</v>
      </c>
      <c r="AH343" s="56" t="s">
        <v>1325</v>
      </c>
      <c r="AI343" s="58"/>
      <c r="AJ343" s="60"/>
      <c r="AK343" s="58"/>
      <c r="AL343" s="58"/>
      <c r="AM343" s="58"/>
      <c r="AN343" s="58"/>
      <c r="AO343" s="58"/>
    </row>
    <row r="344" spans="1:41" s="44" customFormat="1" ht="89.1" customHeight="1">
      <c r="A344" s="55" t="s">
        <v>1286</v>
      </c>
      <c r="B344" s="56" t="s">
        <v>1326</v>
      </c>
      <c r="C344" s="68" t="s">
        <v>1327</v>
      </c>
      <c r="D344" s="58" t="s">
        <v>203</v>
      </c>
      <c r="E344" s="58" t="s">
        <v>412</v>
      </c>
      <c r="F344" s="58" t="s">
        <v>130</v>
      </c>
      <c r="G344" s="58" t="s">
        <v>1289</v>
      </c>
      <c r="H344" s="58" t="s">
        <v>1290</v>
      </c>
      <c r="I344" s="58"/>
      <c r="J344" s="58">
        <v>36</v>
      </c>
      <c r="K344" s="58"/>
      <c r="L344" s="58"/>
      <c r="M344" s="58"/>
      <c r="N344" s="58"/>
      <c r="O344" s="58"/>
      <c r="P344" s="58">
        <v>36</v>
      </c>
      <c r="Q344" s="58"/>
      <c r="R344" s="58"/>
      <c r="S344" s="58"/>
      <c r="T344" s="58"/>
      <c r="U344" s="58"/>
      <c r="V344" s="58"/>
      <c r="W344" s="58"/>
      <c r="X344" s="58" t="s">
        <v>108</v>
      </c>
      <c r="Y344" s="58" t="s">
        <v>109</v>
      </c>
      <c r="Z344" s="58" t="s">
        <v>109</v>
      </c>
      <c r="AA344" s="58" t="s">
        <v>128</v>
      </c>
      <c r="AB344" s="58" t="s">
        <v>128</v>
      </c>
      <c r="AC344" s="58" t="s">
        <v>128</v>
      </c>
      <c r="AD344" s="58">
        <v>45</v>
      </c>
      <c r="AE344" s="58">
        <v>114</v>
      </c>
      <c r="AF344" s="58">
        <v>211</v>
      </c>
      <c r="AG344" s="56" t="s">
        <v>1291</v>
      </c>
      <c r="AH344" s="56" t="s">
        <v>1328</v>
      </c>
      <c r="AI344" s="58"/>
      <c r="AJ344" s="60"/>
      <c r="AK344" s="58"/>
      <c r="AL344" s="58"/>
      <c r="AM344" s="58"/>
      <c r="AN344" s="58"/>
      <c r="AO344" s="58"/>
    </row>
    <row r="345" spans="1:41" s="44" customFormat="1" ht="102.9" customHeight="1">
      <c r="A345" s="55" t="s">
        <v>1286</v>
      </c>
      <c r="B345" s="56" t="s">
        <v>1329</v>
      </c>
      <c r="C345" s="68" t="s">
        <v>1330</v>
      </c>
      <c r="D345" s="58" t="s">
        <v>203</v>
      </c>
      <c r="E345" s="58" t="s">
        <v>1331</v>
      </c>
      <c r="F345" s="58" t="s">
        <v>130</v>
      </c>
      <c r="G345" s="58" t="s">
        <v>1289</v>
      </c>
      <c r="H345" s="58" t="s">
        <v>1290</v>
      </c>
      <c r="I345" s="58"/>
      <c r="J345" s="58">
        <v>30</v>
      </c>
      <c r="K345" s="58"/>
      <c r="L345" s="58"/>
      <c r="M345" s="58"/>
      <c r="N345" s="58"/>
      <c r="O345" s="58"/>
      <c r="P345" s="58">
        <v>30</v>
      </c>
      <c r="Q345" s="58"/>
      <c r="R345" s="58"/>
      <c r="S345" s="58"/>
      <c r="T345" s="58"/>
      <c r="U345" s="58"/>
      <c r="V345" s="58"/>
      <c r="W345" s="58"/>
      <c r="X345" s="58" t="s">
        <v>108</v>
      </c>
      <c r="Y345" s="58" t="s">
        <v>109</v>
      </c>
      <c r="Z345" s="58" t="s">
        <v>109</v>
      </c>
      <c r="AA345" s="58" t="s">
        <v>128</v>
      </c>
      <c r="AB345" s="58" t="s">
        <v>128</v>
      </c>
      <c r="AC345" s="58" t="s">
        <v>128</v>
      </c>
      <c r="AD345" s="58">
        <v>38</v>
      </c>
      <c r="AE345" s="58">
        <v>95</v>
      </c>
      <c r="AF345" s="58">
        <v>229</v>
      </c>
      <c r="AG345" s="56" t="s">
        <v>1291</v>
      </c>
      <c r="AH345" s="56" t="s">
        <v>1332</v>
      </c>
      <c r="AI345" s="58"/>
      <c r="AJ345" s="60"/>
      <c r="AK345" s="58"/>
      <c r="AL345" s="58"/>
      <c r="AM345" s="58"/>
      <c r="AN345" s="58"/>
      <c r="AO345" s="58"/>
    </row>
    <row r="346" spans="1:41" s="44" customFormat="1" ht="102" customHeight="1">
      <c r="A346" s="55" t="s">
        <v>1286</v>
      </c>
      <c r="B346" s="56" t="s">
        <v>1333</v>
      </c>
      <c r="C346" s="68" t="s">
        <v>1334</v>
      </c>
      <c r="D346" s="58" t="s">
        <v>203</v>
      </c>
      <c r="E346" s="58" t="s">
        <v>391</v>
      </c>
      <c r="F346" s="58" t="s">
        <v>130</v>
      </c>
      <c r="G346" s="58" t="s">
        <v>1289</v>
      </c>
      <c r="H346" s="58" t="s">
        <v>1290</v>
      </c>
      <c r="I346" s="58"/>
      <c r="J346" s="58">
        <v>67</v>
      </c>
      <c r="K346" s="58"/>
      <c r="L346" s="58"/>
      <c r="M346" s="58"/>
      <c r="N346" s="58"/>
      <c r="O346" s="58"/>
      <c r="P346" s="58">
        <v>67</v>
      </c>
      <c r="Q346" s="58"/>
      <c r="R346" s="58"/>
      <c r="S346" s="58"/>
      <c r="T346" s="58"/>
      <c r="U346" s="58"/>
      <c r="V346" s="58"/>
      <c r="W346" s="58"/>
      <c r="X346" s="58" t="s">
        <v>108</v>
      </c>
      <c r="Y346" s="58" t="s">
        <v>109</v>
      </c>
      <c r="Z346" s="58" t="s">
        <v>109</v>
      </c>
      <c r="AA346" s="58" t="s">
        <v>128</v>
      </c>
      <c r="AB346" s="58" t="s">
        <v>128</v>
      </c>
      <c r="AC346" s="58" t="s">
        <v>128</v>
      </c>
      <c r="AD346" s="58">
        <v>84</v>
      </c>
      <c r="AE346" s="58">
        <v>211</v>
      </c>
      <c r="AF346" s="58">
        <v>415</v>
      </c>
      <c r="AG346" s="56" t="s">
        <v>1291</v>
      </c>
      <c r="AH346" s="56" t="s">
        <v>1335</v>
      </c>
      <c r="AI346" s="58"/>
      <c r="AJ346" s="60"/>
      <c r="AK346" s="58"/>
      <c r="AL346" s="58"/>
      <c r="AM346" s="58"/>
      <c r="AN346" s="58"/>
      <c r="AO346" s="58"/>
    </row>
    <row r="347" spans="1:41" s="44" customFormat="1" ht="89.1" customHeight="1">
      <c r="A347" s="55" t="s">
        <v>1286</v>
      </c>
      <c r="B347" s="56" t="s">
        <v>1336</v>
      </c>
      <c r="C347" s="68" t="s">
        <v>1337</v>
      </c>
      <c r="D347" s="58" t="s">
        <v>185</v>
      </c>
      <c r="E347" s="58" t="s">
        <v>436</v>
      </c>
      <c r="F347" s="58" t="s">
        <v>130</v>
      </c>
      <c r="G347" s="58" t="s">
        <v>1289</v>
      </c>
      <c r="H347" s="58" t="s">
        <v>1290</v>
      </c>
      <c r="I347" s="58"/>
      <c r="J347" s="58">
        <v>57</v>
      </c>
      <c r="K347" s="58"/>
      <c r="L347" s="58"/>
      <c r="M347" s="58"/>
      <c r="N347" s="58"/>
      <c r="O347" s="58"/>
      <c r="P347" s="58">
        <v>57</v>
      </c>
      <c r="Q347" s="58"/>
      <c r="R347" s="58"/>
      <c r="S347" s="58"/>
      <c r="T347" s="58"/>
      <c r="U347" s="58"/>
      <c r="V347" s="58"/>
      <c r="W347" s="58"/>
      <c r="X347" s="58" t="s">
        <v>108</v>
      </c>
      <c r="Y347" s="58" t="s">
        <v>109</v>
      </c>
      <c r="Z347" s="58" t="s">
        <v>109</v>
      </c>
      <c r="AA347" s="58" t="s">
        <v>128</v>
      </c>
      <c r="AB347" s="58" t="s">
        <v>128</v>
      </c>
      <c r="AC347" s="58" t="s">
        <v>128</v>
      </c>
      <c r="AD347" s="58">
        <v>71</v>
      </c>
      <c r="AE347" s="58">
        <v>210</v>
      </c>
      <c r="AF347" s="58">
        <v>551</v>
      </c>
      <c r="AG347" s="56" t="s">
        <v>1291</v>
      </c>
      <c r="AH347" s="56" t="s">
        <v>1338</v>
      </c>
      <c r="AI347" s="58"/>
      <c r="AJ347" s="60"/>
      <c r="AK347" s="58"/>
      <c r="AL347" s="58"/>
      <c r="AM347" s="58"/>
      <c r="AN347" s="58"/>
      <c r="AO347" s="58"/>
    </row>
    <row r="348" spans="1:41" s="44" customFormat="1" ht="89.1" customHeight="1">
      <c r="A348" s="55" t="s">
        <v>1286</v>
      </c>
      <c r="B348" s="56" t="s">
        <v>1339</v>
      </c>
      <c r="C348" s="68" t="s">
        <v>1340</v>
      </c>
      <c r="D348" s="58" t="s">
        <v>185</v>
      </c>
      <c r="E348" s="58" t="s">
        <v>228</v>
      </c>
      <c r="F348" s="58" t="s">
        <v>130</v>
      </c>
      <c r="G348" s="58" t="s">
        <v>1289</v>
      </c>
      <c r="H348" s="58" t="s">
        <v>1290</v>
      </c>
      <c r="I348" s="58"/>
      <c r="J348" s="58">
        <v>23</v>
      </c>
      <c r="K348" s="58"/>
      <c r="L348" s="58"/>
      <c r="M348" s="58"/>
      <c r="N348" s="58"/>
      <c r="O348" s="58"/>
      <c r="P348" s="58">
        <v>23</v>
      </c>
      <c r="Q348" s="58"/>
      <c r="R348" s="58"/>
      <c r="S348" s="58"/>
      <c r="T348" s="58"/>
      <c r="U348" s="58"/>
      <c r="V348" s="58"/>
      <c r="W348" s="58"/>
      <c r="X348" s="58" t="s">
        <v>108</v>
      </c>
      <c r="Y348" s="58" t="s">
        <v>109</v>
      </c>
      <c r="Z348" s="58" t="s">
        <v>109</v>
      </c>
      <c r="AA348" s="58" t="s">
        <v>128</v>
      </c>
      <c r="AB348" s="58" t="s">
        <v>128</v>
      </c>
      <c r="AC348" s="58" t="s">
        <v>128</v>
      </c>
      <c r="AD348" s="58">
        <v>29</v>
      </c>
      <c r="AE348" s="58">
        <v>59</v>
      </c>
      <c r="AF348" s="58">
        <v>489</v>
      </c>
      <c r="AG348" s="56" t="s">
        <v>1291</v>
      </c>
      <c r="AH348" s="56" t="s">
        <v>1341</v>
      </c>
      <c r="AI348" s="58"/>
      <c r="AJ348" s="60"/>
      <c r="AK348" s="58"/>
      <c r="AL348" s="58"/>
      <c r="AM348" s="58"/>
      <c r="AN348" s="58"/>
      <c r="AO348" s="58"/>
    </row>
    <row r="349" spans="1:41" s="44" customFormat="1" ht="89.1" customHeight="1">
      <c r="A349" s="55" t="s">
        <v>1286</v>
      </c>
      <c r="B349" s="56" t="s">
        <v>1342</v>
      </c>
      <c r="C349" s="68" t="s">
        <v>1343</v>
      </c>
      <c r="D349" s="58" t="s">
        <v>185</v>
      </c>
      <c r="E349" s="58" t="s">
        <v>432</v>
      </c>
      <c r="F349" s="58" t="s">
        <v>130</v>
      </c>
      <c r="G349" s="58" t="s">
        <v>1289</v>
      </c>
      <c r="H349" s="58" t="s">
        <v>1290</v>
      </c>
      <c r="I349" s="58"/>
      <c r="J349" s="58">
        <v>40</v>
      </c>
      <c r="K349" s="58"/>
      <c r="L349" s="58"/>
      <c r="M349" s="58"/>
      <c r="N349" s="58"/>
      <c r="O349" s="58"/>
      <c r="P349" s="58">
        <v>40</v>
      </c>
      <c r="Q349" s="58"/>
      <c r="R349" s="58"/>
      <c r="S349" s="58"/>
      <c r="T349" s="58"/>
      <c r="U349" s="58"/>
      <c r="V349" s="58"/>
      <c r="W349" s="58"/>
      <c r="X349" s="58" t="s">
        <v>108</v>
      </c>
      <c r="Y349" s="58" t="s">
        <v>109</v>
      </c>
      <c r="Z349" s="58" t="s">
        <v>109</v>
      </c>
      <c r="AA349" s="58" t="s">
        <v>128</v>
      </c>
      <c r="AB349" s="58" t="s">
        <v>128</v>
      </c>
      <c r="AC349" s="58" t="s">
        <v>128</v>
      </c>
      <c r="AD349" s="58">
        <v>50</v>
      </c>
      <c r="AE349" s="58">
        <v>142</v>
      </c>
      <c r="AF349" s="58">
        <v>249</v>
      </c>
      <c r="AG349" s="56" t="s">
        <v>1291</v>
      </c>
      <c r="AH349" s="56" t="s">
        <v>1344</v>
      </c>
      <c r="AI349" s="58"/>
      <c r="AJ349" s="60"/>
      <c r="AK349" s="58"/>
      <c r="AL349" s="58"/>
      <c r="AM349" s="58"/>
      <c r="AN349" s="58"/>
      <c r="AO349" s="58"/>
    </row>
    <row r="350" spans="1:41" s="44" customFormat="1" ht="89.1" customHeight="1">
      <c r="A350" s="55" t="s">
        <v>1286</v>
      </c>
      <c r="B350" s="56" t="s">
        <v>1345</v>
      </c>
      <c r="C350" s="68" t="s">
        <v>1346</v>
      </c>
      <c r="D350" s="58" t="s">
        <v>144</v>
      </c>
      <c r="E350" s="58" t="s">
        <v>684</v>
      </c>
      <c r="F350" s="58" t="s">
        <v>130</v>
      </c>
      <c r="G350" s="58" t="s">
        <v>1289</v>
      </c>
      <c r="H350" s="58" t="s">
        <v>1290</v>
      </c>
      <c r="I350" s="58"/>
      <c r="J350" s="58">
        <v>29</v>
      </c>
      <c r="K350" s="58"/>
      <c r="L350" s="58"/>
      <c r="M350" s="58"/>
      <c r="N350" s="58"/>
      <c r="O350" s="58"/>
      <c r="P350" s="58">
        <v>29</v>
      </c>
      <c r="Q350" s="58"/>
      <c r="R350" s="58"/>
      <c r="S350" s="58"/>
      <c r="T350" s="58"/>
      <c r="U350" s="58"/>
      <c r="V350" s="58"/>
      <c r="W350" s="58"/>
      <c r="X350" s="58" t="s">
        <v>108</v>
      </c>
      <c r="Y350" s="58" t="s">
        <v>109</v>
      </c>
      <c r="Z350" s="58" t="s">
        <v>109</v>
      </c>
      <c r="AA350" s="58" t="s">
        <v>128</v>
      </c>
      <c r="AB350" s="58" t="s">
        <v>128</v>
      </c>
      <c r="AC350" s="58" t="s">
        <v>128</v>
      </c>
      <c r="AD350" s="58">
        <v>36</v>
      </c>
      <c r="AE350" s="58">
        <v>81</v>
      </c>
      <c r="AF350" s="58">
        <v>195</v>
      </c>
      <c r="AG350" s="56" t="s">
        <v>1291</v>
      </c>
      <c r="AH350" s="56" t="s">
        <v>1347</v>
      </c>
      <c r="AI350" s="58"/>
      <c r="AJ350" s="60"/>
      <c r="AK350" s="58"/>
      <c r="AL350" s="58"/>
      <c r="AM350" s="58"/>
      <c r="AN350" s="58"/>
      <c r="AO350" s="58"/>
    </row>
    <row r="351" spans="1:41" s="44" customFormat="1" ht="89.1" customHeight="1">
      <c r="A351" s="55" t="s">
        <v>1286</v>
      </c>
      <c r="B351" s="56" t="s">
        <v>1348</v>
      </c>
      <c r="C351" s="68" t="s">
        <v>1349</v>
      </c>
      <c r="D351" s="58" t="s">
        <v>144</v>
      </c>
      <c r="E351" s="58" t="s">
        <v>992</v>
      </c>
      <c r="F351" s="58" t="s">
        <v>130</v>
      </c>
      <c r="G351" s="58" t="s">
        <v>1289</v>
      </c>
      <c r="H351" s="58" t="s">
        <v>1290</v>
      </c>
      <c r="I351" s="58"/>
      <c r="J351" s="58">
        <v>31</v>
      </c>
      <c r="K351" s="58"/>
      <c r="L351" s="58"/>
      <c r="M351" s="58"/>
      <c r="N351" s="58"/>
      <c r="O351" s="58"/>
      <c r="P351" s="58">
        <v>31</v>
      </c>
      <c r="Q351" s="58"/>
      <c r="R351" s="58"/>
      <c r="S351" s="58"/>
      <c r="T351" s="58"/>
      <c r="U351" s="58"/>
      <c r="V351" s="58"/>
      <c r="W351" s="58"/>
      <c r="X351" s="58" t="s">
        <v>108</v>
      </c>
      <c r="Y351" s="58" t="s">
        <v>109</v>
      </c>
      <c r="Z351" s="58" t="s">
        <v>109</v>
      </c>
      <c r="AA351" s="58" t="s">
        <v>128</v>
      </c>
      <c r="AB351" s="58" t="s">
        <v>128</v>
      </c>
      <c r="AC351" s="58" t="s">
        <v>128</v>
      </c>
      <c r="AD351" s="58">
        <v>38</v>
      </c>
      <c r="AE351" s="58">
        <v>94</v>
      </c>
      <c r="AF351" s="58">
        <v>297</v>
      </c>
      <c r="AG351" s="56" t="s">
        <v>1291</v>
      </c>
      <c r="AH351" s="56" t="s">
        <v>1350</v>
      </c>
      <c r="AI351" s="58"/>
      <c r="AJ351" s="60"/>
      <c r="AK351" s="58"/>
      <c r="AL351" s="58"/>
      <c r="AM351" s="58"/>
      <c r="AN351" s="58"/>
      <c r="AO351" s="58"/>
    </row>
    <row r="352" spans="1:41" s="44" customFormat="1" ht="89.1" customHeight="1">
      <c r="A352" s="55" t="s">
        <v>1286</v>
      </c>
      <c r="B352" s="56" t="s">
        <v>1351</v>
      </c>
      <c r="C352" s="68" t="s">
        <v>1352</v>
      </c>
      <c r="D352" s="58" t="s">
        <v>144</v>
      </c>
      <c r="E352" s="58" t="s">
        <v>569</v>
      </c>
      <c r="F352" s="58" t="s">
        <v>130</v>
      </c>
      <c r="G352" s="58" t="s">
        <v>1289</v>
      </c>
      <c r="H352" s="58" t="s">
        <v>1290</v>
      </c>
      <c r="I352" s="58"/>
      <c r="J352" s="58">
        <v>18</v>
      </c>
      <c r="K352" s="58"/>
      <c r="L352" s="58"/>
      <c r="M352" s="58"/>
      <c r="N352" s="58"/>
      <c r="O352" s="58"/>
      <c r="P352" s="58">
        <v>18</v>
      </c>
      <c r="Q352" s="58"/>
      <c r="R352" s="58"/>
      <c r="S352" s="58"/>
      <c r="T352" s="58"/>
      <c r="U352" s="58"/>
      <c r="V352" s="58"/>
      <c r="W352" s="58"/>
      <c r="X352" s="58" t="s">
        <v>108</v>
      </c>
      <c r="Y352" s="58" t="s">
        <v>109</v>
      </c>
      <c r="Z352" s="58" t="s">
        <v>109</v>
      </c>
      <c r="AA352" s="58" t="s">
        <v>128</v>
      </c>
      <c r="AB352" s="58" t="s">
        <v>128</v>
      </c>
      <c r="AC352" s="58" t="s">
        <v>128</v>
      </c>
      <c r="AD352" s="58">
        <v>22</v>
      </c>
      <c r="AE352" s="58">
        <v>47</v>
      </c>
      <c r="AF352" s="58">
        <v>119</v>
      </c>
      <c r="AG352" s="56" t="s">
        <v>1291</v>
      </c>
      <c r="AH352" s="56" t="s">
        <v>1353</v>
      </c>
      <c r="AI352" s="58"/>
      <c r="AJ352" s="60"/>
      <c r="AK352" s="58"/>
      <c r="AL352" s="58"/>
      <c r="AM352" s="58"/>
      <c r="AN352" s="58"/>
      <c r="AO352" s="58"/>
    </row>
    <row r="353" spans="1:41 16370:16375" s="44" customFormat="1" ht="89.1" customHeight="1">
      <c r="A353" s="55" t="s">
        <v>1286</v>
      </c>
      <c r="B353" s="56" t="s">
        <v>1354</v>
      </c>
      <c r="C353" s="68" t="s">
        <v>1355</v>
      </c>
      <c r="D353" s="58" t="s">
        <v>177</v>
      </c>
      <c r="E353" s="58" t="s">
        <v>715</v>
      </c>
      <c r="F353" s="58" t="s">
        <v>130</v>
      </c>
      <c r="G353" s="58" t="s">
        <v>1289</v>
      </c>
      <c r="H353" s="58" t="s">
        <v>1290</v>
      </c>
      <c r="I353" s="58"/>
      <c r="J353" s="58">
        <v>35</v>
      </c>
      <c r="K353" s="58"/>
      <c r="L353" s="58"/>
      <c r="M353" s="58"/>
      <c r="N353" s="58"/>
      <c r="O353" s="58"/>
      <c r="P353" s="58">
        <v>35</v>
      </c>
      <c r="Q353" s="58"/>
      <c r="R353" s="58"/>
      <c r="S353" s="58"/>
      <c r="T353" s="58"/>
      <c r="U353" s="58"/>
      <c r="V353" s="58"/>
      <c r="W353" s="58"/>
      <c r="X353" s="58" t="s">
        <v>108</v>
      </c>
      <c r="Y353" s="58" t="s">
        <v>109</v>
      </c>
      <c r="Z353" s="58" t="s">
        <v>109</v>
      </c>
      <c r="AA353" s="58" t="s">
        <v>128</v>
      </c>
      <c r="AB353" s="58" t="s">
        <v>128</v>
      </c>
      <c r="AC353" s="58" t="s">
        <v>128</v>
      </c>
      <c r="AD353" s="58">
        <v>44</v>
      </c>
      <c r="AE353" s="58">
        <v>132</v>
      </c>
      <c r="AF353" s="58">
        <v>287</v>
      </c>
      <c r="AG353" s="56" t="s">
        <v>1291</v>
      </c>
      <c r="AH353" s="56" t="s">
        <v>1356</v>
      </c>
      <c r="AI353" s="58"/>
      <c r="AJ353" s="60"/>
      <c r="AK353" s="58"/>
      <c r="AL353" s="58"/>
      <c r="AM353" s="58"/>
      <c r="AN353" s="58"/>
      <c r="AO353" s="58"/>
    </row>
    <row r="354" spans="1:41 16370:16375" s="44" customFormat="1" ht="89.1" customHeight="1">
      <c r="A354" s="55" t="s">
        <v>1286</v>
      </c>
      <c r="B354" s="56" t="s">
        <v>1357</v>
      </c>
      <c r="C354" s="68" t="s">
        <v>1358</v>
      </c>
      <c r="D354" s="58" t="s">
        <v>177</v>
      </c>
      <c r="E354" s="58" t="s">
        <v>1015</v>
      </c>
      <c r="F354" s="58" t="s">
        <v>130</v>
      </c>
      <c r="G354" s="58" t="s">
        <v>1289</v>
      </c>
      <c r="H354" s="58" t="s">
        <v>1290</v>
      </c>
      <c r="I354" s="58"/>
      <c r="J354" s="58">
        <v>32</v>
      </c>
      <c r="K354" s="58"/>
      <c r="L354" s="58"/>
      <c r="M354" s="58"/>
      <c r="N354" s="58"/>
      <c r="O354" s="58"/>
      <c r="P354" s="58">
        <v>32</v>
      </c>
      <c r="Q354" s="58"/>
      <c r="R354" s="58"/>
      <c r="S354" s="58"/>
      <c r="T354" s="58"/>
      <c r="U354" s="58"/>
      <c r="V354" s="58"/>
      <c r="W354" s="58"/>
      <c r="X354" s="58" t="s">
        <v>108</v>
      </c>
      <c r="Y354" s="58" t="s">
        <v>109</v>
      </c>
      <c r="Z354" s="58" t="s">
        <v>109</v>
      </c>
      <c r="AA354" s="58" t="s">
        <v>128</v>
      </c>
      <c r="AB354" s="58" t="s">
        <v>128</v>
      </c>
      <c r="AC354" s="58" t="s">
        <v>128</v>
      </c>
      <c r="AD354" s="58">
        <v>40</v>
      </c>
      <c r="AE354" s="58">
        <v>98</v>
      </c>
      <c r="AF354" s="58">
        <v>182</v>
      </c>
      <c r="AG354" s="56" t="s">
        <v>1291</v>
      </c>
      <c r="AH354" s="56" t="s">
        <v>1359</v>
      </c>
      <c r="AI354" s="58"/>
      <c r="AJ354" s="60"/>
      <c r="AK354" s="58"/>
      <c r="AL354" s="58"/>
      <c r="AM354" s="58"/>
      <c r="AN354" s="58"/>
      <c r="AO354" s="58"/>
    </row>
    <row r="355" spans="1:41 16370:16375" s="44" customFormat="1" ht="89.1" customHeight="1">
      <c r="A355" s="55" t="s">
        <v>1286</v>
      </c>
      <c r="B355" s="56" t="s">
        <v>1360</v>
      </c>
      <c r="C355" s="68" t="s">
        <v>1361</v>
      </c>
      <c r="D355" s="58" t="s">
        <v>177</v>
      </c>
      <c r="E355" s="58" t="s">
        <v>463</v>
      </c>
      <c r="F355" s="58" t="s">
        <v>130</v>
      </c>
      <c r="G355" s="58" t="s">
        <v>1289</v>
      </c>
      <c r="H355" s="58" t="s">
        <v>1290</v>
      </c>
      <c r="I355" s="58"/>
      <c r="J355" s="58">
        <v>38</v>
      </c>
      <c r="K355" s="58"/>
      <c r="L355" s="58"/>
      <c r="M355" s="58"/>
      <c r="N355" s="58"/>
      <c r="O355" s="58"/>
      <c r="P355" s="58">
        <v>38</v>
      </c>
      <c r="Q355" s="58"/>
      <c r="R355" s="58"/>
      <c r="S355" s="58"/>
      <c r="T355" s="58"/>
      <c r="U355" s="58"/>
      <c r="V355" s="58"/>
      <c r="W355" s="58"/>
      <c r="X355" s="58" t="s">
        <v>108</v>
      </c>
      <c r="Y355" s="58" t="s">
        <v>109</v>
      </c>
      <c r="Z355" s="58" t="s">
        <v>109</v>
      </c>
      <c r="AA355" s="58" t="s">
        <v>128</v>
      </c>
      <c r="AB355" s="58" t="s">
        <v>128</v>
      </c>
      <c r="AC355" s="58" t="s">
        <v>128</v>
      </c>
      <c r="AD355" s="58">
        <v>48</v>
      </c>
      <c r="AE355" s="58">
        <v>101</v>
      </c>
      <c r="AF355" s="58">
        <v>213</v>
      </c>
      <c r="AG355" s="56" t="s">
        <v>1291</v>
      </c>
      <c r="AH355" s="56" t="s">
        <v>1362</v>
      </c>
      <c r="AI355" s="58"/>
      <c r="AJ355" s="60"/>
      <c r="AK355" s="58"/>
      <c r="AL355" s="58"/>
      <c r="AM355" s="58"/>
      <c r="AN355" s="58"/>
      <c r="AO355" s="58"/>
    </row>
    <row r="356" spans="1:41 16370:16375" s="62" customFormat="1" ht="96.9" customHeight="1">
      <c r="A356" s="55" t="s">
        <v>1286</v>
      </c>
      <c r="B356" s="56" t="s">
        <v>1363</v>
      </c>
      <c r="C356" s="56" t="s">
        <v>1364</v>
      </c>
      <c r="D356" s="58" t="s">
        <v>144</v>
      </c>
      <c r="E356" s="58" t="s">
        <v>992</v>
      </c>
      <c r="F356" s="58" t="s">
        <v>130</v>
      </c>
      <c r="G356" s="58" t="s">
        <v>1289</v>
      </c>
      <c r="H356" s="58" t="s">
        <v>1365</v>
      </c>
      <c r="I356" s="58"/>
      <c r="J356" s="58">
        <v>15</v>
      </c>
      <c r="K356" s="58"/>
      <c r="L356" s="58"/>
      <c r="M356" s="58"/>
      <c r="N356" s="58"/>
      <c r="O356" s="58"/>
      <c r="P356" s="58">
        <v>15</v>
      </c>
      <c r="Q356" s="58"/>
      <c r="R356" s="58"/>
      <c r="S356" s="58"/>
      <c r="T356" s="58"/>
      <c r="U356" s="58"/>
      <c r="V356" s="58"/>
      <c r="W356" s="58"/>
      <c r="X356" s="58" t="s">
        <v>108</v>
      </c>
      <c r="Y356" s="58" t="s">
        <v>109</v>
      </c>
      <c r="Z356" s="58" t="s">
        <v>109</v>
      </c>
      <c r="AA356" s="58" t="s">
        <v>128</v>
      </c>
      <c r="AB356" s="58" t="s">
        <v>128</v>
      </c>
      <c r="AC356" s="58" t="s">
        <v>128</v>
      </c>
      <c r="AD356" s="129">
        <v>157</v>
      </c>
      <c r="AE356" s="58">
        <v>489</v>
      </c>
      <c r="AF356" s="58">
        <v>1828</v>
      </c>
      <c r="AG356" s="130" t="s">
        <v>1366</v>
      </c>
      <c r="AH356" s="56" t="s">
        <v>1367</v>
      </c>
      <c r="AI356" s="58" t="s">
        <v>1368</v>
      </c>
      <c r="AJ356" s="44"/>
      <c r="XEP356" s="44"/>
      <c r="XEQ356" s="44"/>
      <c r="XER356" s="44"/>
      <c r="XES356" s="44"/>
      <c r="XET356" s="44"/>
      <c r="XEU356" s="44"/>
    </row>
    <row r="357" spans="1:41 16370:16375" s="62" customFormat="1" ht="132" customHeight="1">
      <c r="A357" s="55" t="s">
        <v>1286</v>
      </c>
      <c r="B357" s="56" t="s">
        <v>1369</v>
      </c>
      <c r="C357" s="56" t="s">
        <v>1370</v>
      </c>
      <c r="D357" s="58" t="s">
        <v>144</v>
      </c>
      <c r="E357" s="58" t="s">
        <v>689</v>
      </c>
      <c r="F357" s="58" t="s">
        <v>130</v>
      </c>
      <c r="G357" s="58" t="s">
        <v>1289</v>
      </c>
      <c r="H357" s="58" t="s">
        <v>1365</v>
      </c>
      <c r="I357" s="58"/>
      <c r="J357" s="58">
        <v>20</v>
      </c>
      <c r="K357" s="58"/>
      <c r="L357" s="58"/>
      <c r="M357" s="58"/>
      <c r="N357" s="58"/>
      <c r="O357" s="58"/>
      <c r="P357" s="58">
        <v>20</v>
      </c>
      <c r="Q357" s="58"/>
      <c r="R357" s="58"/>
      <c r="S357" s="58"/>
      <c r="T357" s="58"/>
      <c r="U357" s="58"/>
      <c r="V357" s="58"/>
      <c r="W357" s="58"/>
      <c r="X357" s="58" t="s">
        <v>108</v>
      </c>
      <c r="Y357" s="58" t="s">
        <v>109</v>
      </c>
      <c r="Z357" s="58" t="s">
        <v>109</v>
      </c>
      <c r="AA357" s="58" t="s">
        <v>128</v>
      </c>
      <c r="AB357" s="58" t="s">
        <v>128</v>
      </c>
      <c r="AC357" s="58" t="s">
        <v>128</v>
      </c>
      <c r="AD357" s="129">
        <v>164</v>
      </c>
      <c r="AE357" s="58">
        <v>589</v>
      </c>
      <c r="AF357" s="58">
        <v>2035</v>
      </c>
      <c r="AG357" s="130" t="s">
        <v>1366</v>
      </c>
      <c r="AH357" s="56" t="s">
        <v>1371</v>
      </c>
      <c r="AI357" s="58" t="s">
        <v>1368</v>
      </c>
      <c r="AJ357" s="44"/>
      <c r="XEP357" s="44"/>
      <c r="XEQ357" s="44"/>
      <c r="XER357" s="44"/>
      <c r="XES357" s="44"/>
      <c r="XET357" s="44"/>
      <c r="XEU357" s="44"/>
    </row>
    <row r="358" spans="1:41 16370:16375" s="62" customFormat="1" ht="129" customHeight="1">
      <c r="A358" s="55" t="s">
        <v>1286</v>
      </c>
      <c r="B358" s="56" t="s">
        <v>1372</v>
      </c>
      <c r="C358" s="56" t="s">
        <v>1373</v>
      </c>
      <c r="D358" s="58" t="s">
        <v>144</v>
      </c>
      <c r="E358" s="58" t="s">
        <v>563</v>
      </c>
      <c r="F358" s="58" t="s">
        <v>130</v>
      </c>
      <c r="G358" s="58" t="s">
        <v>1289</v>
      </c>
      <c r="H358" s="58" t="s">
        <v>1365</v>
      </c>
      <c r="I358" s="58"/>
      <c r="J358" s="58">
        <v>32</v>
      </c>
      <c r="K358" s="58"/>
      <c r="L358" s="58"/>
      <c r="M358" s="58"/>
      <c r="N358" s="58"/>
      <c r="O358" s="58"/>
      <c r="P358" s="58">
        <v>32</v>
      </c>
      <c r="Q358" s="58"/>
      <c r="R358" s="58"/>
      <c r="S358" s="58"/>
      <c r="T358" s="58"/>
      <c r="U358" s="58"/>
      <c r="V358" s="58"/>
      <c r="W358" s="58"/>
      <c r="X358" s="58" t="s">
        <v>108</v>
      </c>
      <c r="Y358" s="58" t="s">
        <v>109</v>
      </c>
      <c r="Z358" s="58" t="s">
        <v>109</v>
      </c>
      <c r="AA358" s="58" t="s">
        <v>128</v>
      </c>
      <c r="AB358" s="58" t="s">
        <v>128</v>
      </c>
      <c r="AC358" s="58" t="s">
        <v>128</v>
      </c>
      <c r="AD358" s="129">
        <v>154</v>
      </c>
      <c r="AE358" s="58">
        <v>470</v>
      </c>
      <c r="AF358" s="58">
        <v>1517</v>
      </c>
      <c r="AG358" s="130" t="s">
        <v>1366</v>
      </c>
      <c r="AH358" s="56" t="s">
        <v>1374</v>
      </c>
      <c r="AI358" s="58" t="s">
        <v>1368</v>
      </c>
      <c r="AJ358" s="44"/>
      <c r="XEP358" s="44"/>
      <c r="XEQ358" s="44"/>
      <c r="XER358" s="44"/>
      <c r="XES358" s="44"/>
      <c r="XET358" s="44"/>
      <c r="XEU358" s="44"/>
    </row>
    <row r="359" spans="1:41 16370:16375" s="62" customFormat="1" ht="129" customHeight="1">
      <c r="A359" s="55" t="s">
        <v>1286</v>
      </c>
      <c r="B359" s="56" t="s">
        <v>1375</v>
      </c>
      <c r="C359" s="56" t="s">
        <v>1376</v>
      </c>
      <c r="D359" s="58" t="s">
        <v>144</v>
      </c>
      <c r="E359" s="58" t="s">
        <v>569</v>
      </c>
      <c r="F359" s="58" t="s">
        <v>130</v>
      </c>
      <c r="G359" s="58" t="s">
        <v>1289</v>
      </c>
      <c r="H359" s="58" t="s">
        <v>1365</v>
      </c>
      <c r="I359" s="58"/>
      <c r="J359" s="58">
        <v>61</v>
      </c>
      <c r="K359" s="58"/>
      <c r="L359" s="58"/>
      <c r="M359" s="58"/>
      <c r="N359" s="58"/>
      <c r="O359" s="58"/>
      <c r="P359" s="58">
        <v>61</v>
      </c>
      <c r="Q359" s="58"/>
      <c r="R359" s="58"/>
      <c r="S359" s="58"/>
      <c r="T359" s="58"/>
      <c r="U359" s="58"/>
      <c r="V359" s="58"/>
      <c r="W359" s="58"/>
      <c r="X359" s="58" t="s">
        <v>108</v>
      </c>
      <c r="Y359" s="58" t="s">
        <v>109</v>
      </c>
      <c r="Z359" s="58" t="s">
        <v>109</v>
      </c>
      <c r="AA359" s="58" t="s">
        <v>128</v>
      </c>
      <c r="AB359" s="58" t="s">
        <v>128</v>
      </c>
      <c r="AC359" s="58" t="s">
        <v>128</v>
      </c>
      <c r="AD359" s="129">
        <v>92</v>
      </c>
      <c r="AE359" s="58">
        <v>260</v>
      </c>
      <c r="AF359" s="58">
        <v>1204</v>
      </c>
      <c r="AG359" s="130" t="s">
        <v>1366</v>
      </c>
      <c r="AH359" s="56" t="s">
        <v>1377</v>
      </c>
      <c r="AI359" s="58" t="s">
        <v>1368</v>
      </c>
      <c r="AJ359" s="44"/>
      <c r="XEP359" s="44"/>
      <c r="XEQ359" s="44"/>
      <c r="XER359" s="44"/>
      <c r="XES359" s="44"/>
      <c r="XET359" s="44"/>
      <c r="XEU359" s="44"/>
    </row>
    <row r="360" spans="1:41 16370:16375" s="62" customFormat="1" ht="96.9" customHeight="1">
      <c r="A360" s="55" t="s">
        <v>1286</v>
      </c>
      <c r="B360" s="56" t="s">
        <v>1378</v>
      </c>
      <c r="C360" s="56" t="s">
        <v>1379</v>
      </c>
      <c r="D360" s="58" t="s">
        <v>144</v>
      </c>
      <c r="E360" s="58" t="s">
        <v>979</v>
      </c>
      <c r="F360" s="58" t="s">
        <v>130</v>
      </c>
      <c r="G360" s="58" t="s">
        <v>1289</v>
      </c>
      <c r="H360" s="58" t="s">
        <v>1365</v>
      </c>
      <c r="I360" s="58"/>
      <c r="J360" s="58">
        <v>6</v>
      </c>
      <c r="K360" s="58"/>
      <c r="L360" s="58"/>
      <c r="M360" s="58"/>
      <c r="N360" s="58"/>
      <c r="O360" s="58"/>
      <c r="P360" s="58">
        <v>6</v>
      </c>
      <c r="Q360" s="58"/>
      <c r="R360" s="58"/>
      <c r="S360" s="58"/>
      <c r="T360" s="58"/>
      <c r="U360" s="58"/>
      <c r="V360" s="58"/>
      <c r="W360" s="58"/>
      <c r="X360" s="58" t="s">
        <v>108</v>
      </c>
      <c r="Y360" s="58" t="s">
        <v>109</v>
      </c>
      <c r="Z360" s="58" t="s">
        <v>109</v>
      </c>
      <c r="AA360" s="58" t="s">
        <v>128</v>
      </c>
      <c r="AB360" s="58" t="s">
        <v>128</v>
      </c>
      <c r="AC360" s="58" t="s">
        <v>128</v>
      </c>
      <c r="AD360" s="129">
        <v>117</v>
      </c>
      <c r="AE360" s="58">
        <v>416</v>
      </c>
      <c r="AF360" s="58">
        <v>1487</v>
      </c>
      <c r="AG360" s="130" t="s">
        <v>1366</v>
      </c>
      <c r="AH360" s="56" t="s">
        <v>1380</v>
      </c>
      <c r="AI360" s="58" t="s">
        <v>1368</v>
      </c>
      <c r="AJ360" s="44"/>
      <c r="XEP360" s="44"/>
      <c r="XEQ360" s="44"/>
      <c r="XER360" s="44"/>
      <c r="XES360" s="44"/>
      <c r="XET360" s="44"/>
      <c r="XEU360" s="44"/>
    </row>
    <row r="361" spans="1:41 16370:16375" s="62" customFormat="1" ht="111" customHeight="1">
      <c r="A361" s="55" t="s">
        <v>1286</v>
      </c>
      <c r="B361" s="56" t="s">
        <v>1381</v>
      </c>
      <c r="C361" s="56" t="s">
        <v>1382</v>
      </c>
      <c r="D361" s="58" t="s">
        <v>144</v>
      </c>
      <c r="E361" s="58" t="s">
        <v>987</v>
      </c>
      <c r="F361" s="58" t="s">
        <v>130</v>
      </c>
      <c r="G361" s="58" t="s">
        <v>1289</v>
      </c>
      <c r="H361" s="58" t="s">
        <v>1365</v>
      </c>
      <c r="I361" s="58"/>
      <c r="J361" s="58">
        <v>21</v>
      </c>
      <c r="K361" s="58"/>
      <c r="L361" s="58"/>
      <c r="M361" s="58"/>
      <c r="N361" s="58"/>
      <c r="O361" s="58"/>
      <c r="P361" s="58">
        <v>21</v>
      </c>
      <c r="Q361" s="58"/>
      <c r="R361" s="58"/>
      <c r="S361" s="58"/>
      <c r="T361" s="58"/>
      <c r="U361" s="58"/>
      <c r="V361" s="58"/>
      <c r="W361" s="58"/>
      <c r="X361" s="58" t="s">
        <v>108</v>
      </c>
      <c r="Y361" s="58" t="s">
        <v>109</v>
      </c>
      <c r="Z361" s="58" t="s">
        <v>109</v>
      </c>
      <c r="AA361" s="58" t="s">
        <v>128</v>
      </c>
      <c r="AB361" s="58" t="s">
        <v>128</v>
      </c>
      <c r="AC361" s="58" t="s">
        <v>128</v>
      </c>
      <c r="AD361" s="129">
        <v>88</v>
      </c>
      <c r="AE361" s="58">
        <v>285</v>
      </c>
      <c r="AF361" s="58">
        <v>1685</v>
      </c>
      <c r="AG361" s="130" t="s">
        <v>1366</v>
      </c>
      <c r="AH361" s="56" t="s">
        <v>1383</v>
      </c>
      <c r="AI361" s="58" t="s">
        <v>1368</v>
      </c>
      <c r="AJ361" s="44"/>
      <c r="XEP361" s="44"/>
      <c r="XEQ361" s="44"/>
      <c r="XER361" s="44"/>
      <c r="XES361" s="44"/>
      <c r="XET361" s="44"/>
      <c r="XEU361" s="44"/>
    </row>
    <row r="362" spans="1:41 16370:16375" s="62" customFormat="1" ht="96.9" customHeight="1">
      <c r="A362" s="55" t="s">
        <v>1286</v>
      </c>
      <c r="B362" s="56" t="s">
        <v>1384</v>
      </c>
      <c r="C362" s="56" t="s">
        <v>1385</v>
      </c>
      <c r="D362" s="58" t="s">
        <v>144</v>
      </c>
      <c r="E362" s="58" t="s">
        <v>684</v>
      </c>
      <c r="F362" s="58" t="s">
        <v>130</v>
      </c>
      <c r="G362" s="58" t="s">
        <v>1289</v>
      </c>
      <c r="H362" s="58" t="s">
        <v>1365</v>
      </c>
      <c r="I362" s="58"/>
      <c r="J362" s="58">
        <v>21</v>
      </c>
      <c r="K362" s="58"/>
      <c r="L362" s="58"/>
      <c r="M362" s="58"/>
      <c r="N362" s="58"/>
      <c r="O362" s="58"/>
      <c r="P362" s="58">
        <v>21</v>
      </c>
      <c r="Q362" s="58"/>
      <c r="R362" s="58"/>
      <c r="S362" s="58"/>
      <c r="T362" s="58"/>
      <c r="U362" s="58"/>
      <c r="V362" s="58"/>
      <c r="W362" s="58"/>
      <c r="X362" s="58" t="s">
        <v>108</v>
      </c>
      <c r="Y362" s="58" t="s">
        <v>109</v>
      </c>
      <c r="Z362" s="58" t="s">
        <v>109</v>
      </c>
      <c r="AA362" s="58" t="s">
        <v>128</v>
      </c>
      <c r="AB362" s="58" t="s">
        <v>128</v>
      </c>
      <c r="AC362" s="58" t="s">
        <v>128</v>
      </c>
      <c r="AD362" s="129">
        <v>116</v>
      </c>
      <c r="AE362" s="58">
        <v>370</v>
      </c>
      <c r="AF362" s="58">
        <v>1183</v>
      </c>
      <c r="AG362" s="130" t="s">
        <v>1366</v>
      </c>
      <c r="AH362" s="56" t="s">
        <v>1386</v>
      </c>
      <c r="AI362" s="58" t="s">
        <v>1368</v>
      </c>
      <c r="AJ362" s="44"/>
      <c r="XEP362" s="44"/>
      <c r="XEQ362" s="44"/>
      <c r="XER362" s="44"/>
      <c r="XES362" s="44"/>
      <c r="XET362" s="44"/>
      <c r="XEU362" s="44"/>
    </row>
    <row r="363" spans="1:41 16370:16375" s="62" customFormat="1" ht="96.9" customHeight="1">
      <c r="A363" s="55" t="s">
        <v>1286</v>
      </c>
      <c r="B363" s="56" t="s">
        <v>1387</v>
      </c>
      <c r="C363" s="56" t="s">
        <v>1388</v>
      </c>
      <c r="D363" s="58" t="s">
        <v>144</v>
      </c>
      <c r="E363" s="58" t="s">
        <v>767</v>
      </c>
      <c r="F363" s="58" t="s">
        <v>130</v>
      </c>
      <c r="G363" s="58" t="s">
        <v>1289</v>
      </c>
      <c r="H363" s="58" t="s">
        <v>1365</v>
      </c>
      <c r="I363" s="58"/>
      <c r="J363" s="58">
        <v>15</v>
      </c>
      <c r="K363" s="58"/>
      <c r="L363" s="58"/>
      <c r="M363" s="58"/>
      <c r="N363" s="58"/>
      <c r="O363" s="58"/>
      <c r="P363" s="58">
        <v>15</v>
      </c>
      <c r="Q363" s="58"/>
      <c r="R363" s="58"/>
      <c r="S363" s="58"/>
      <c r="T363" s="58"/>
      <c r="U363" s="58"/>
      <c r="V363" s="58"/>
      <c r="W363" s="58"/>
      <c r="X363" s="58" t="s">
        <v>108</v>
      </c>
      <c r="Y363" s="58" t="s">
        <v>109</v>
      </c>
      <c r="Z363" s="58" t="s">
        <v>109</v>
      </c>
      <c r="AA363" s="58" t="s">
        <v>128</v>
      </c>
      <c r="AB363" s="58" t="s">
        <v>128</v>
      </c>
      <c r="AC363" s="58" t="s">
        <v>128</v>
      </c>
      <c r="AD363" s="129">
        <v>117</v>
      </c>
      <c r="AE363" s="58">
        <v>361</v>
      </c>
      <c r="AF363" s="58">
        <v>1171</v>
      </c>
      <c r="AG363" s="130" t="s">
        <v>1366</v>
      </c>
      <c r="AH363" s="56" t="s">
        <v>1389</v>
      </c>
      <c r="AI363" s="58" t="s">
        <v>1368</v>
      </c>
      <c r="AJ363" s="44"/>
      <c r="XEP363" s="44"/>
      <c r="XEQ363" s="44"/>
      <c r="XER363" s="44"/>
      <c r="XES363" s="44"/>
      <c r="XET363" s="44"/>
      <c r="XEU363" s="44"/>
    </row>
    <row r="364" spans="1:41 16370:16375" s="62" customFormat="1" ht="73.95" customHeight="1">
      <c r="A364" s="55" t="s">
        <v>1286</v>
      </c>
      <c r="B364" s="56" t="s">
        <v>1390</v>
      </c>
      <c r="C364" s="56" t="s">
        <v>1391</v>
      </c>
      <c r="D364" s="58" t="s">
        <v>144</v>
      </c>
      <c r="E364" s="58" t="s">
        <v>983</v>
      </c>
      <c r="F364" s="58" t="s">
        <v>130</v>
      </c>
      <c r="G364" s="58" t="s">
        <v>1289</v>
      </c>
      <c r="H364" s="58" t="s">
        <v>1365</v>
      </c>
      <c r="I364" s="58"/>
      <c r="J364" s="58">
        <v>1.2</v>
      </c>
      <c r="K364" s="58"/>
      <c r="L364" s="58"/>
      <c r="M364" s="58"/>
      <c r="N364" s="58"/>
      <c r="O364" s="58"/>
      <c r="P364" s="58">
        <v>1.2</v>
      </c>
      <c r="Q364" s="58"/>
      <c r="R364" s="58"/>
      <c r="S364" s="58"/>
      <c r="T364" s="58"/>
      <c r="U364" s="58"/>
      <c r="V364" s="58"/>
      <c r="W364" s="58"/>
      <c r="X364" s="58" t="s">
        <v>108</v>
      </c>
      <c r="Y364" s="58" t="s">
        <v>109</v>
      </c>
      <c r="Z364" s="58" t="s">
        <v>109</v>
      </c>
      <c r="AA364" s="58" t="s">
        <v>128</v>
      </c>
      <c r="AB364" s="58" t="s">
        <v>128</v>
      </c>
      <c r="AC364" s="58" t="s">
        <v>128</v>
      </c>
      <c r="AD364" s="129">
        <v>150</v>
      </c>
      <c r="AE364" s="58">
        <v>521</v>
      </c>
      <c r="AF364" s="58">
        <v>1802</v>
      </c>
      <c r="AG364" s="130" t="s">
        <v>1366</v>
      </c>
      <c r="AH364" s="56" t="s">
        <v>1392</v>
      </c>
      <c r="AI364" s="58" t="s">
        <v>1368</v>
      </c>
      <c r="AJ364" s="44"/>
      <c r="XEP364" s="44"/>
      <c r="XEQ364" s="44"/>
      <c r="XER364" s="44"/>
      <c r="XES364" s="44"/>
      <c r="XET364" s="44"/>
      <c r="XEU364" s="44"/>
    </row>
    <row r="365" spans="1:41 16370:16375" s="62" customFormat="1" ht="69" customHeight="1">
      <c r="A365" s="55" t="s">
        <v>1286</v>
      </c>
      <c r="B365" s="56" t="s">
        <v>1393</v>
      </c>
      <c r="C365" s="56" t="s">
        <v>1394</v>
      </c>
      <c r="D365" s="58" t="s">
        <v>144</v>
      </c>
      <c r="E365" s="58" t="s">
        <v>996</v>
      </c>
      <c r="F365" s="58" t="s">
        <v>130</v>
      </c>
      <c r="G365" s="58" t="s">
        <v>1289</v>
      </c>
      <c r="H365" s="58" t="s">
        <v>1365</v>
      </c>
      <c r="I365" s="58"/>
      <c r="J365" s="58">
        <v>3.5</v>
      </c>
      <c r="K365" s="58"/>
      <c r="L365" s="58"/>
      <c r="M365" s="58"/>
      <c r="N365" s="58"/>
      <c r="O365" s="58"/>
      <c r="P365" s="58">
        <v>3.5</v>
      </c>
      <c r="Q365" s="58"/>
      <c r="R365" s="58"/>
      <c r="S365" s="58"/>
      <c r="T365" s="58"/>
      <c r="U365" s="58"/>
      <c r="V365" s="58"/>
      <c r="W365" s="58"/>
      <c r="X365" s="58" t="s">
        <v>108</v>
      </c>
      <c r="Y365" s="58" t="s">
        <v>109</v>
      </c>
      <c r="Z365" s="58" t="s">
        <v>109</v>
      </c>
      <c r="AA365" s="58" t="s">
        <v>128</v>
      </c>
      <c r="AB365" s="58" t="s">
        <v>128</v>
      </c>
      <c r="AC365" s="58" t="s">
        <v>128</v>
      </c>
      <c r="AD365" s="129">
        <v>116</v>
      </c>
      <c r="AE365" s="58">
        <v>340</v>
      </c>
      <c r="AF365" s="58">
        <v>1274</v>
      </c>
      <c r="AG365" s="130" t="s">
        <v>1366</v>
      </c>
      <c r="AH365" s="56" t="s">
        <v>1395</v>
      </c>
      <c r="AI365" s="58" t="s">
        <v>1368</v>
      </c>
      <c r="AJ365" s="44"/>
      <c r="XEP365" s="44"/>
      <c r="XEQ365" s="44"/>
      <c r="XER365" s="44"/>
      <c r="XES365" s="44"/>
      <c r="XET365" s="44"/>
      <c r="XEU365" s="44"/>
    </row>
    <row r="366" spans="1:41 16370:16375" s="62" customFormat="1" ht="112.95" customHeight="1">
      <c r="A366" s="55" t="s">
        <v>1286</v>
      </c>
      <c r="B366" s="56" t="s">
        <v>1396</v>
      </c>
      <c r="C366" s="56" t="s">
        <v>1397</v>
      </c>
      <c r="D366" s="58" t="s">
        <v>185</v>
      </c>
      <c r="E366" s="58" t="s">
        <v>436</v>
      </c>
      <c r="F366" s="58" t="s">
        <v>130</v>
      </c>
      <c r="G366" s="58" t="s">
        <v>1289</v>
      </c>
      <c r="H366" s="58" t="s">
        <v>1365</v>
      </c>
      <c r="I366" s="58"/>
      <c r="J366" s="58">
        <v>34</v>
      </c>
      <c r="K366" s="58"/>
      <c r="L366" s="58"/>
      <c r="M366" s="58"/>
      <c r="N366" s="58"/>
      <c r="O366" s="58"/>
      <c r="P366" s="58">
        <v>34</v>
      </c>
      <c r="Q366" s="58"/>
      <c r="R366" s="58"/>
      <c r="S366" s="58"/>
      <c r="T366" s="58"/>
      <c r="U366" s="58"/>
      <c r="V366" s="58"/>
      <c r="W366" s="58"/>
      <c r="X366" s="58" t="s">
        <v>108</v>
      </c>
      <c r="Y366" s="58" t="s">
        <v>109</v>
      </c>
      <c r="Z366" s="58" t="s">
        <v>109</v>
      </c>
      <c r="AA366" s="58" t="s">
        <v>128</v>
      </c>
      <c r="AB366" s="58" t="s">
        <v>128</v>
      </c>
      <c r="AC366" s="58" t="s">
        <v>128</v>
      </c>
      <c r="AD366" s="129">
        <v>249</v>
      </c>
      <c r="AE366" s="58">
        <v>802</v>
      </c>
      <c r="AF366" s="58">
        <v>2739</v>
      </c>
      <c r="AG366" s="130" t="s">
        <v>1366</v>
      </c>
      <c r="AH366" s="56" t="s">
        <v>1398</v>
      </c>
      <c r="AI366" s="58" t="s">
        <v>1368</v>
      </c>
      <c r="AJ366" s="44"/>
      <c r="XEP366" s="44"/>
      <c r="XEQ366" s="44"/>
      <c r="XER366" s="44"/>
      <c r="XES366" s="44"/>
      <c r="XET366" s="44"/>
      <c r="XEU366" s="44"/>
    </row>
    <row r="367" spans="1:41 16370:16375" s="62" customFormat="1" ht="76.95" customHeight="1">
      <c r="A367" s="55" t="s">
        <v>1286</v>
      </c>
      <c r="B367" s="56" t="s">
        <v>1399</v>
      </c>
      <c r="C367" s="56" t="s">
        <v>1400</v>
      </c>
      <c r="D367" s="58" t="s">
        <v>185</v>
      </c>
      <c r="E367" s="58" t="s">
        <v>453</v>
      </c>
      <c r="F367" s="58" t="s">
        <v>130</v>
      </c>
      <c r="G367" s="58" t="s">
        <v>1289</v>
      </c>
      <c r="H367" s="58" t="s">
        <v>1365</v>
      </c>
      <c r="I367" s="58"/>
      <c r="J367" s="58">
        <v>3</v>
      </c>
      <c r="K367" s="58"/>
      <c r="L367" s="58"/>
      <c r="M367" s="58"/>
      <c r="N367" s="58"/>
      <c r="O367" s="58"/>
      <c r="P367" s="58">
        <v>3</v>
      </c>
      <c r="Q367" s="58"/>
      <c r="R367" s="58"/>
      <c r="S367" s="58"/>
      <c r="T367" s="58"/>
      <c r="U367" s="58"/>
      <c r="V367" s="58"/>
      <c r="W367" s="58"/>
      <c r="X367" s="58" t="s">
        <v>108</v>
      </c>
      <c r="Y367" s="58" t="s">
        <v>109</v>
      </c>
      <c r="Z367" s="58" t="s">
        <v>109</v>
      </c>
      <c r="AA367" s="58" t="s">
        <v>128</v>
      </c>
      <c r="AB367" s="58" t="s">
        <v>128</v>
      </c>
      <c r="AC367" s="58" t="s">
        <v>128</v>
      </c>
      <c r="AD367" s="129">
        <v>228</v>
      </c>
      <c r="AE367" s="58">
        <v>757</v>
      </c>
      <c r="AF367" s="58">
        <v>1607</v>
      </c>
      <c r="AG367" s="130" t="s">
        <v>1366</v>
      </c>
      <c r="AH367" s="56" t="s">
        <v>1401</v>
      </c>
      <c r="AI367" s="58" t="s">
        <v>1368</v>
      </c>
      <c r="AJ367" s="44"/>
      <c r="XEP367" s="44"/>
      <c r="XEQ367" s="44"/>
      <c r="XER367" s="44"/>
      <c r="XES367" s="44"/>
      <c r="XET367" s="44"/>
      <c r="XEU367" s="44"/>
    </row>
    <row r="368" spans="1:41 16370:16375" s="62" customFormat="1" ht="96.9" customHeight="1">
      <c r="A368" s="55" t="s">
        <v>1286</v>
      </c>
      <c r="B368" s="56" t="s">
        <v>1402</v>
      </c>
      <c r="C368" s="56" t="s">
        <v>1403</v>
      </c>
      <c r="D368" s="58" t="s">
        <v>185</v>
      </c>
      <c r="E368" s="58" t="s">
        <v>440</v>
      </c>
      <c r="F368" s="58" t="s">
        <v>130</v>
      </c>
      <c r="G368" s="58" t="s">
        <v>1289</v>
      </c>
      <c r="H368" s="58" t="s">
        <v>1365</v>
      </c>
      <c r="I368" s="58"/>
      <c r="J368" s="58">
        <v>28</v>
      </c>
      <c r="K368" s="58"/>
      <c r="L368" s="58"/>
      <c r="M368" s="58"/>
      <c r="N368" s="58"/>
      <c r="O368" s="58"/>
      <c r="P368" s="58">
        <v>28</v>
      </c>
      <c r="Q368" s="58"/>
      <c r="R368" s="58"/>
      <c r="S368" s="58"/>
      <c r="T368" s="58"/>
      <c r="U368" s="58"/>
      <c r="V368" s="58"/>
      <c r="W368" s="58"/>
      <c r="X368" s="58" t="s">
        <v>108</v>
      </c>
      <c r="Y368" s="58" t="s">
        <v>109</v>
      </c>
      <c r="Z368" s="58" t="s">
        <v>109</v>
      </c>
      <c r="AA368" s="58" t="s">
        <v>128</v>
      </c>
      <c r="AB368" s="58" t="s">
        <v>128</v>
      </c>
      <c r="AC368" s="58" t="s">
        <v>128</v>
      </c>
      <c r="AD368" s="129">
        <v>170</v>
      </c>
      <c r="AE368" s="58">
        <v>596</v>
      </c>
      <c r="AF368" s="58">
        <v>2070</v>
      </c>
      <c r="AG368" s="130" t="s">
        <v>1366</v>
      </c>
      <c r="AH368" s="56" t="s">
        <v>1404</v>
      </c>
      <c r="AI368" s="58" t="s">
        <v>1368</v>
      </c>
      <c r="AJ368" s="44"/>
      <c r="XEP368" s="44"/>
      <c r="XEQ368" s="44"/>
      <c r="XER368" s="44"/>
      <c r="XES368" s="44"/>
      <c r="XET368" s="44"/>
      <c r="XEU368" s="44"/>
    </row>
    <row r="369" spans="1:36 16370:16375" s="62" customFormat="1" ht="96.9" customHeight="1">
      <c r="A369" s="55" t="s">
        <v>1286</v>
      </c>
      <c r="B369" s="56" t="s">
        <v>1405</v>
      </c>
      <c r="C369" s="56" t="s">
        <v>1406</v>
      </c>
      <c r="D369" s="58" t="s">
        <v>185</v>
      </c>
      <c r="E369" s="58" t="s">
        <v>458</v>
      </c>
      <c r="F369" s="58" t="s">
        <v>130</v>
      </c>
      <c r="G369" s="58" t="s">
        <v>1289</v>
      </c>
      <c r="H369" s="58" t="s">
        <v>1365</v>
      </c>
      <c r="I369" s="58"/>
      <c r="J369" s="58">
        <v>11</v>
      </c>
      <c r="K369" s="58"/>
      <c r="L369" s="58"/>
      <c r="M369" s="58"/>
      <c r="N369" s="58"/>
      <c r="O369" s="58"/>
      <c r="P369" s="58">
        <v>11</v>
      </c>
      <c r="Q369" s="58"/>
      <c r="R369" s="58"/>
      <c r="S369" s="58"/>
      <c r="T369" s="58"/>
      <c r="U369" s="58"/>
      <c r="V369" s="58"/>
      <c r="W369" s="58"/>
      <c r="X369" s="58" t="s">
        <v>108</v>
      </c>
      <c r="Y369" s="58" t="s">
        <v>109</v>
      </c>
      <c r="Z369" s="58" t="s">
        <v>109</v>
      </c>
      <c r="AA369" s="58" t="s">
        <v>128</v>
      </c>
      <c r="AB369" s="58" t="s">
        <v>128</v>
      </c>
      <c r="AC369" s="58" t="s">
        <v>128</v>
      </c>
      <c r="AD369" s="129">
        <v>205</v>
      </c>
      <c r="AE369" s="58">
        <v>503</v>
      </c>
      <c r="AF369" s="58">
        <v>1630</v>
      </c>
      <c r="AG369" s="130" t="s">
        <v>1366</v>
      </c>
      <c r="AH369" s="56" t="s">
        <v>1407</v>
      </c>
      <c r="AI369" s="58" t="s">
        <v>1368</v>
      </c>
      <c r="AJ369" s="44"/>
      <c r="XEP369" s="44"/>
      <c r="XEQ369" s="44"/>
      <c r="XER369" s="44"/>
      <c r="XES369" s="44"/>
      <c r="XET369" s="44"/>
      <c r="XEU369" s="44"/>
    </row>
    <row r="370" spans="1:36 16370:16375" s="62" customFormat="1" ht="112.05" customHeight="1">
      <c r="A370" s="55" t="s">
        <v>1286</v>
      </c>
      <c r="B370" s="56" t="s">
        <v>1408</v>
      </c>
      <c r="C370" s="56" t="s">
        <v>1409</v>
      </c>
      <c r="D370" s="58" t="s">
        <v>185</v>
      </c>
      <c r="E370" s="58" t="s">
        <v>427</v>
      </c>
      <c r="F370" s="58" t="s">
        <v>130</v>
      </c>
      <c r="G370" s="58" t="s">
        <v>1289</v>
      </c>
      <c r="H370" s="58" t="s">
        <v>1365</v>
      </c>
      <c r="I370" s="58"/>
      <c r="J370" s="58">
        <v>32</v>
      </c>
      <c r="K370" s="58"/>
      <c r="L370" s="58"/>
      <c r="M370" s="58"/>
      <c r="N370" s="58"/>
      <c r="O370" s="58"/>
      <c r="P370" s="58">
        <v>32</v>
      </c>
      <c r="Q370" s="58"/>
      <c r="R370" s="58"/>
      <c r="S370" s="58"/>
      <c r="T370" s="58"/>
      <c r="U370" s="58"/>
      <c r="V370" s="58"/>
      <c r="W370" s="58"/>
      <c r="X370" s="58" t="s">
        <v>108</v>
      </c>
      <c r="Y370" s="58" t="s">
        <v>109</v>
      </c>
      <c r="Z370" s="58" t="s">
        <v>109</v>
      </c>
      <c r="AA370" s="58" t="s">
        <v>128</v>
      </c>
      <c r="AB370" s="58" t="s">
        <v>128</v>
      </c>
      <c r="AC370" s="58" t="s">
        <v>128</v>
      </c>
      <c r="AD370" s="129">
        <v>163</v>
      </c>
      <c r="AE370" s="58">
        <v>512</v>
      </c>
      <c r="AF370" s="58">
        <v>1871</v>
      </c>
      <c r="AG370" s="130" t="s">
        <v>1366</v>
      </c>
      <c r="AH370" s="56" t="s">
        <v>1410</v>
      </c>
      <c r="AI370" s="58" t="s">
        <v>1368</v>
      </c>
      <c r="AJ370" s="44"/>
      <c r="XEP370" s="44"/>
      <c r="XEQ370" s="44"/>
      <c r="XER370" s="44"/>
      <c r="XES370" s="44"/>
      <c r="XET370" s="44"/>
      <c r="XEU370" s="44"/>
    </row>
    <row r="371" spans="1:36 16370:16375" s="62" customFormat="1" ht="96.9" customHeight="1">
      <c r="A371" s="55" t="s">
        <v>1286</v>
      </c>
      <c r="B371" s="56" t="s">
        <v>1411</v>
      </c>
      <c r="C371" s="56" t="s">
        <v>1412</v>
      </c>
      <c r="D371" s="58" t="s">
        <v>185</v>
      </c>
      <c r="E371" s="58" t="s">
        <v>228</v>
      </c>
      <c r="F371" s="58" t="s">
        <v>130</v>
      </c>
      <c r="G371" s="58" t="s">
        <v>1289</v>
      </c>
      <c r="H371" s="58" t="s">
        <v>1365</v>
      </c>
      <c r="I371" s="58"/>
      <c r="J371" s="58">
        <v>2</v>
      </c>
      <c r="K371" s="58"/>
      <c r="L371" s="58"/>
      <c r="M371" s="58"/>
      <c r="N371" s="58"/>
      <c r="O371" s="58"/>
      <c r="P371" s="58">
        <v>2</v>
      </c>
      <c r="Q371" s="58"/>
      <c r="R371" s="58"/>
      <c r="S371" s="58"/>
      <c r="T371" s="58"/>
      <c r="U371" s="58"/>
      <c r="V371" s="58"/>
      <c r="W371" s="58"/>
      <c r="X371" s="58" t="s">
        <v>108</v>
      </c>
      <c r="Y371" s="58" t="s">
        <v>109</v>
      </c>
      <c r="Z371" s="58" t="s">
        <v>109</v>
      </c>
      <c r="AA371" s="58" t="s">
        <v>128</v>
      </c>
      <c r="AB371" s="58" t="s">
        <v>128</v>
      </c>
      <c r="AC371" s="58" t="s">
        <v>128</v>
      </c>
      <c r="AD371" s="129">
        <v>7</v>
      </c>
      <c r="AE371" s="58">
        <v>16</v>
      </c>
      <c r="AF371" s="58">
        <v>200</v>
      </c>
      <c r="AG371" s="130" t="s">
        <v>1366</v>
      </c>
      <c r="AH371" s="56" t="s">
        <v>1413</v>
      </c>
      <c r="AI371" s="58" t="s">
        <v>1368</v>
      </c>
      <c r="AJ371" s="44"/>
      <c r="XEP371" s="44"/>
      <c r="XEQ371" s="44"/>
      <c r="XER371" s="44"/>
      <c r="XES371" s="44"/>
      <c r="XET371" s="44"/>
      <c r="XEU371" s="44"/>
    </row>
    <row r="372" spans="1:36 16370:16375" s="62" customFormat="1" ht="129" customHeight="1">
      <c r="A372" s="55" t="s">
        <v>1286</v>
      </c>
      <c r="B372" s="56" t="s">
        <v>1414</v>
      </c>
      <c r="C372" s="56" t="s">
        <v>1415</v>
      </c>
      <c r="D372" s="58" t="s">
        <v>185</v>
      </c>
      <c r="E372" s="58" t="s">
        <v>186</v>
      </c>
      <c r="F372" s="58" t="s">
        <v>130</v>
      </c>
      <c r="G372" s="58" t="s">
        <v>1289</v>
      </c>
      <c r="H372" s="58" t="s">
        <v>1365</v>
      </c>
      <c r="I372" s="58"/>
      <c r="J372" s="58">
        <v>25</v>
      </c>
      <c r="K372" s="58"/>
      <c r="L372" s="58"/>
      <c r="M372" s="58"/>
      <c r="N372" s="58"/>
      <c r="O372" s="58"/>
      <c r="P372" s="58">
        <v>25</v>
      </c>
      <c r="Q372" s="58"/>
      <c r="R372" s="58"/>
      <c r="S372" s="58"/>
      <c r="T372" s="58"/>
      <c r="U372" s="58"/>
      <c r="V372" s="58"/>
      <c r="W372" s="58"/>
      <c r="X372" s="58" t="s">
        <v>108</v>
      </c>
      <c r="Y372" s="58" t="s">
        <v>109</v>
      </c>
      <c r="Z372" s="58" t="s">
        <v>109</v>
      </c>
      <c r="AA372" s="58" t="s">
        <v>128</v>
      </c>
      <c r="AB372" s="58" t="s">
        <v>128</v>
      </c>
      <c r="AC372" s="58" t="s">
        <v>128</v>
      </c>
      <c r="AD372" s="129">
        <v>206</v>
      </c>
      <c r="AE372" s="58">
        <v>520</v>
      </c>
      <c r="AF372" s="58" t="s">
        <v>1416</v>
      </c>
      <c r="AG372" s="130" t="s">
        <v>1366</v>
      </c>
      <c r="AH372" s="56" t="s">
        <v>1417</v>
      </c>
      <c r="AI372" s="58" t="s">
        <v>1368</v>
      </c>
      <c r="AJ372" s="44"/>
      <c r="XEP372" s="44"/>
      <c r="XEQ372" s="44"/>
      <c r="XER372" s="44"/>
      <c r="XES372" s="44"/>
      <c r="XET372" s="44"/>
      <c r="XEU372" s="44"/>
    </row>
    <row r="373" spans="1:36 16370:16375" s="62" customFormat="1" ht="126" customHeight="1">
      <c r="A373" s="55" t="s">
        <v>1286</v>
      </c>
      <c r="B373" s="56" t="s">
        <v>1418</v>
      </c>
      <c r="C373" s="56" t="s">
        <v>1419</v>
      </c>
      <c r="D373" s="58" t="s">
        <v>185</v>
      </c>
      <c r="E373" s="58" t="s">
        <v>432</v>
      </c>
      <c r="F373" s="58" t="s">
        <v>130</v>
      </c>
      <c r="G373" s="58" t="s">
        <v>1289</v>
      </c>
      <c r="H373" s="58" t="s">
        <v>1365</v>
      </c>
      <c r="I373" s="58"/>
      <c r="J373" s="58">
        <v>76</v>
      </c>
      <c r="K373" s="58"/>
      <c r="L373" s="58"/>
      <c r="M373" s="58"/>
      <c r="N373" s="58"/>
      <c r="O373" s="58"/>
      <c r="P373" s="58">
        <v>76</v>
      </c>
      <c r="Q373" s="58"/>
      <c r="R373" s="58"/>
      <c r="S373" s="58"/>
      <c r="T373" s="58"/>
      <c r="U373" s="58"/>
      <c r="V373" s="58"/>
      <c r="W373" s="58"/>
      <c r="X373" s="58" t="s">
        <v>108</v>
      </c>
      <c r="Y373" s="58" t="s">
        <v>109</v>
      </c>
      <c r="Z373" s="58" t="s">
        <v>109</v>
      </c>
      <c r="AA373" s="58" t="s">
        <v>128</v>
      </c>
      <c r="AB373" s="58" t="s">
        <v>128</v>
      </c>
      <c r="AC373" s="58" t="s">
        <v>128</v>
      </c>
      <c r="AD373" s="129">
        <v>156</v>
      </c>
      <c r="AE373" s="58">
        <v>512</v>
      </c>
      <c r="AF373" s="58">
        <v>1646</v>
      </c>
      <c r="AG373" s="130" t="s">
        <v>1366</v>
      </c>
      <c r="AH373" s="56" t="s">
        <v>1420</v>
      </c>
      <c r="AI373" s="58" t="s">
        <v>1368</v>
      </c>
      <c r="AJ373" s="44"/>
      <c r="XEP373" s="44"/>
      <c r="XEQ373" s="44"/>
      <c r="XER373" s="44"/>
      <c r="XES373" s="44"/>
      <c r="XET373" s="44"/>
      <c r="XEU373" s="44"/>
    </row>
    <row r="374" spans="1:36 16370:16375" s="62" customFormat="1" ht="96.9" customHeight="1">
      <c r="A374" s="55" t="s">
        <v>1286</v>
      </c>
      <c r="B374" s="56" t="s">
        <v>1421</v>
      </c>
      <c r="C374" s="56" t="s">
        <v>1422</v>
      </c>
      <c r="D374" s="58" t="s">
        <v>151</v>
      </c>
      <c r="E374" s="58" t="s">
        <v>328</v>
      </c>
      <c r="F374" s="58" t="s">
        <v>130</v>
      </c>
      <c r="G374" s="58" t="s">
        <v>1289</v>
      </c>
      <c r="H374" s="58" t="s">
        <v>1365</v>
      </c>
      <c r="I374" s="58"/>
      <c r="J374" s="58">
        <v>54</v>
      </c>
      <c r="K374" s="58"/>
      <c r="L374" s="58"/>
      <c r="M374" s="58"/>
      <c r="N374" s="58"/>
      <c r="O374" s="58"/>
      <c r="P374" s="58">
        <v>54</v>
      </c>
      <c r="Q374" s="58"/>
      <c r="R374" s="58"/>
      <c r="S374" s="58"/>
      <c r="T374" s="58"/>
      <c r="U374" s="58"/>
      <c r="V374" s="58"/>
      <c r="W374" s="58"/>
      <c r="X374" s="58" t="s">
        <v>108</v>
      </c>
      <c r="Y374" s="58" t="s">
        <v>109</v>
      </c>
      <c r="Z374" s="58" t="s">
        <v>109</v>
      </c>
      <c r="AA374" s="58" t="s">
        <v>128</v>
      </c>
      <c r="AB374" s="58" t="s">
        <v>128</v>
      </c>
      <c r="AC374" s="58" t="s">
        <v>128</v>
      </c>
      <c r="AD374" s="129">
        <v>162</v>
      </c>
      <c r="AE374" s="58">
        <v>427</v>
      </c>
      <c r="AF374" s="58">
        <v>1102</v>
      </c>
      <c r="AG374" s="130" t="s">
        <v>1366</v>
      </c>
      <c r="AH374" s="56" t="s">
        <v>1423</v>
      </c>
      <c r="AI374" s="58" t="s">
        <v>1368</v>
      </c>
      <c r="AJ374" s="44"/>
      <c r="XEP374" s="44"/>
      <c r="XEQ374" s="44"/>
      <c r="XER374" s="44"/>
      <c r="XES374" s="44"/>
      <c r="XET374" s="44"/>
      <c r="XEU374" s="44"/>
    </row>
    <row r="375" spans="1:36 16370:16375" s="62" customFormat="1" ht="96.9" customHeight="1">
      <c r="A375" s="55" t="s">
        <v>1286</v>
      </c>
      <c r="B375" s="56" t="s">
        <v>1424</v>
      </c>
      <c r="C375" s="56" t="s">
        <v>1425</v>
      </c>
      <c r="D375" s="58" t="s">
        <v>151</v>
      </c>
      <c r="E375" s="58" t="s">
        <v>486</v>
      </c>
      <c r="F375" s="58" t="s">
        <v>130</v>
      </c>
      <c r="G375" s="58" t="s">
        <v>1289</v>
      </c>
      <c r="H375" s="58" t="s">
        <v>1365</v>
      </c>
      <c r="I375" s="58"/>
      <c r="J375" s="58">
        <v>40</v>
      </c>
      <c r="K375" s="58"/>
      <c r="L375" s="58"/>
      <c r="M375" s="58"/>
      <c r="N375" s="58"/>
      <c r="O375" s="58"/>
      <c r="P375" s="58">
        <v>40</v>
      </c>
      <c r="Q375" s="58"/>
      <c r="R375" s="58"/>
      <c r="S375" s="58"/>
      <c r="T375" s="58"/>
      <c r="U375" s="58"/>
      <c r="V375" s="58"/>
      <c r="W375" s="58"/>
      <c r="X375" s="58" t="s">
        <v>108</v>
      </c>
      <c r="Y375" s="58" t="s">
        <v>109</v>
      </c>
      <c r="Z375" s="58" t="s">
        <v>109</v>
      </c>
      <c r="AA375" s="58" t="s">
        <v>128</v>
      </c>
      <c r="AB375" s="58" t="s">
        <v>128</v>
      </c>
      <c r="AC375" s="58" t="s">
        <v>128</v>
      </c>
      <c r="AD375" s="129">
        <v>153</v>
      </c>
      <c r="AE375" s="58">
        <v>459</v>
      </c>
      <c r="AF375" s="58">
        <v>1271</v>
      </c>
      <c r="AG375" s="130" t="s">
        <v>1366</v>
      </c>
      <c r="AH375" s="56" t="s">
        <v>1426</v>
      </c>
      <c r="AI375" s="58" t="s">
        <v>1368</v>
      </c>
      <c r="AJ375" s="44"/>
      <c r="XEP375" s="44"/>
      <c r="XEQ375" s="44"/>
      <c r="XER375" s="44"/>
      <c r="XES375" s="44"/>
      <c r="XET375" s="44"/>
      <c r="XEU375" s="44"/>
    </row>
    <row r="376" spans="1:36 16370:16375" s="62" customFormat="1" ht="96.9" customHeight="1">
      <c r="A376" s="55" t="s">
        <v>1286</v>
      </c>
      <c r="B376" s="56" t="s">
        <v>1427</v>
      </c>
      <c r="C376" s="56" t="s">
        <v>1428</v>
      </c>
      <c r="D376" s="58" t="s">
        <v>151</v>
      </c>
      <c r="E376" s="58" t="s">
        <v>323</v>
      </c>
      <c r="F376" s="58" t="s">
        <v>130</v>
      </c>
      <c r="G376" s="58" t="s">
        <v>1289</v>
      </c>
      <c r="H376" s="58" t="s">
        <v>1365</v>
      </c>
      <c r="I376" s="58"/>
      <c r="J376" s="58">
        <v>2</v>
      </c>
      <c r="K376" s="58"/>
      <c r="L376" s="58"/>
      <c r="M376" s="58"/>
      <c r="N376" s="58"/>
      <c r="O376" s="58"/>
      <c r="P376" s="58">
        <v>2</v>
      </c>
      <c r="Q376" s="58"/>
      <c r="R376" s="58"/>
      <c r="S376" s="58"/>
      <c r="T376" s="58"/>
      <c r="U376" s="58"/>
      <c r="V376" s="58"/>
      <c r="W376" s="58"/>
      <c r="X376" s="58" t="s">
        <v>108</v>
      </c>
      <c r="Y376" s="58" t="s">
        <v>109</v>
      </c>
      <c r="Z376" s="58" t="s">
        <v>109</v>
      </c>
      <c r="AA376" s="58" t="s">
        <v>128</v>
      </c>
      <c r="AB376" s="58" t="s">
        <v>128</v>
      </c>
      <c r="AC376" s="58" t="s">
        <v>128</v>
      </c>
      <c r="AD376" s="129">
        <v>193</v>
      </c>
      <c r="AE376" s="58">
        <v>599</v>
      </c>
      <c r="AF376" s="58">
        <v>1045</v>
      </c>
      <c r="AG376" s="130" t="s">
        <v>1366</v>
      </c>
      <c r="AH376" s="56" t="s">
        <v>1429</v>
      </c>
      <c r="AI376" s="58" t="s">
        <v>1368</v>
      </c>
      <c r="AJ376" s="44"/>
      <c r="XEP376" s="44"/>
      <c r="XEQ376" s="44"/>
      <c r="XER376" s="44"/>
      <c r="XES376" s="44"/>
      <c r="XET376" s="44"/>
      <c r="XEU376" s="44"/>
    </row>
    <row r="377" spans="1:36 16370:16375" s="62" customFormat="1" ht="96.9" customHeight="1">
      <c r="A377" s="55" t="s">
        <v>1286</v>
      </c>
      <c r="B377" s="56" t="s">
        <v>1430</v>
      </c>
      <c r="C377" s="56" t="s">
        <v>1431</v>
      </c>
      <c r="D377" s="58" t="s">
        <v>151</v>
      </c>
      <c r="E377" s="58" t="s">
        <v>241</v>
      </c>
      <c r="F377" s="58" t="s">
        <v>130</v>
      </c>
      <c r="G377" s="58" t="s">
        <v>1289</v>
      </c>
      <c r="H377" s="58" t="s">
        <v>1365</v>
      </c>
      <c r="I377" s="58"/>
      <c r="J377" s="58">
        <v>6</v>
      </c>
      <c r="K377" s="58"/>
      <c r="L377" s="58"/>
      <c r="M377" s="58"/>
      <c r="N377" s="58"/>
      <c r="O377" s="58"/>
      <c r="P377" s="58">
        <v>6</v>
      </c>
      <c r="Q377" s="58"/>
      <c r="R377" s="58"/>
      <c r="S377" s="58"/>
      <c r="T377" s="58"/>
      <c r="U377" s="58"/>
      <c r="V377" s="58"/>
      <c r="W377" s="58"/>
      <c r="X377" s="58" t="s">
        <v>108</v>
      </c>
      <c r="Y377" s="58" t="s">
        <v>109</v>
      </c>
      <c r="Z377" s="58" t="s">
        <v>109</v>
      </c>
      <c r="AA377" s="58" t="s">
        <v>128</v>
      </c>
      <c r="AB377" s="58" t="s">
        <v>128</v>
      </c>
      <c r="AC377" s="58" t="s">
        <v>128</v>
      </c>
      <c r="AD377" s="129">
        <v>209</v>
      </c>
      <c r="AE377" s="58">
        <v>628</v>
      </c>
      <c r="AF377" s="58">
        <v>1875</v>
      </c>
      <c r="AG377" s="130" t="s">
        <v>1366</v>
      </c>
      <c r="AH377" s="56" t="s">
        <v>1432</v>
      </c>
      <c r="AI377" s="58" t="s">
        <v>1368</v>
      </c>
      <c r="AJ377" s="44"/>
      <c r="XEP377" s="44"/>
      <c r="XEQ377" s="44"/>
      <c r="XER377" s="44"/>
      <c r="XES377" s="44"/>
      <c r="XET377" s="44"/>
      <c r="XEU377" s="44"/>
    </row>
    <row r="378" spans="1:36 16370:16375" s="62" customFormat="1" ht="96.9" customHeight="1">
      <c r="A378" s="55" t="s">
        <v>1286</v>
      </c>
      <c r="B378" s="56" t="s">
        <v>1433</v>
      </c>
      <c r="C378" s="56" t="s">
        <v>1434</v>
      </c>
      <c r="D378" s="58" t="s">
        <v>151</v>
      </c>
      <c r="E378" s="58" t="s">
        <v>340</v>
      </c>
      <c r="F378" s="58" t="s">
        <v>130</v>
      </c>
      <c r="G378" s="58" t="s">
        <v>1289</v>
      </c>
      <c r="H378" s="58" t="s">
        <v>1365</v>
      </c>
      <c r="I378" s="58"/>
      <c r="J378" s="58">
        <v>1</v>
      </c>
      <c r="K378" s="58"/>
      <c r="L378" s="58"/>
      <c r="M378" s="58"/>
      <c r="N378" s="58"/>
      <c r="O378" s="58"/>
      <c r="P378" s="58">
        <v>1</v>
      </c>
      <c r="Q378" s="58"/>
      <c r="R378" s="58"/>
      <c r="S378" s="58"/>
      <c r="T378" s="58"/>
      <c r="U378" s="58"/>
      <c r="V378" s="58"/>
      <c r="W378" s="58"/>
      <c r="X378" s="58" t="s">
        <v>108</v>
      </c>
      <c r="Y378" s="58" t="s">
        <v>109</v>
      </c>
      <c r="Z378" s="58" t="s">
        <v>109</v>
      </c>
      <c r="AA378" s="58" t="s">
        <v>128</v>
      </c>
      <c r="AB378" s="58" t="s">
        <v>128</v>
      </c>
      <c r="AC378" s="58" t="s">
        <v>128</v>
      </c>
      <c r="AD378" s="129">
        <v>200</v>
      </c>
      <c r="AE378" s="58">
        <v>638</v>
      </c>
      <c r="AF378" s="58">
        <v>1657</v>
      </c>
      <c r="AG378" s="130" t="s">
        <v>1366</v>
      </c>
      <c r="AH378" s="56" t="s">
        <v>1435</v>
      </c>
      <c r="AI378" s="58" t="s">
        <v>1368</v>
      </c>
      <c r="AJ378" s="44"/>
      <c r="XEP378" s="44"/>
      <c r="XEQ378" s="44"/>
      <c r="XER378" s="44"/>
      <c r="XES378" s="44"/>
      <c r="XET378" s="44"/>
      <c r="XEU378" s="44"/>
    </row>
    <row r="379" spans="1:36 16370:16375" s="62" customFormat="1" ht="96.9" customHeight="1">
      <c r="A379" s="55" t="s">
        <v>1286</v>
      </c>
      <c r="B379" s="56" t="s">
        <v>1436</v>
      </c>
      <c r="C379" s="56" t="s">
        <v>1437</v>
      </c>
      <c r="D379" s="58" t="s">
        <v>151</v>
      </c>
      <c r="E379" s="58" t="s">
        <v>1438</v>
      </c>
      <c r="F379" s="58" t="s">
        <v>130</v>
      </c>
      <c r="G379" s="58" t="s">
        <v>1289</v>
      </c>
      <c r="H379" s="58" t="s">
        <v>1365</v>
      </c>
      <c r="I379" s="58"/>
      <c r="J379" s="58">
        <v>36</v>
      </c>
      <c r="K379" s="58"/>
      <c r="L379" s="58"/>
      <c r="M379" s="58"/>
      <c r="N379" s="58"/>
      <c r="O379" s="58"/>
      <c r="P379" s="58">
        <v>36</v>
      </c>
      <c r="Q379" s="58"/>
      <c r="R379" s="58"/>
      <c r="S379" s="58"/>
      <c r="T379" s="58"/>
      <c r="U379" s="58"/>
      <c r="V379" s="58"/>
      <c r="W379" s="58"/>
      <c r="X379" s="58" t="s">
        <v>108</v>
      </c>
      <c r="Y379" s="58" t="s">
        <v>109</v>
      </c>
      <c r="Z379" s="58" t="s">
        <v>109</v>
      </c>
      <c r="AA379" s="58" t="s">
        <v>128</v>
      </c>
      <c r="AB379" s="58" t="s">
        <v>128</v>
      </c>
      <c r="AC379" s="58" t="s">
        <v>128</v>
      </c>
      <c r="AD379" s="129">
        <v>177</v>
      </c>
      <c r="AE379" s="58">
        <v>477</v>
      </c>
      <c r="AF379" s="58">
        <v>3470</v>
      </c>
      <c r="AG379" s="130" t="s">
        <v>1366</v>
      </c>
      <c r="AH379" s="56" t="s">
        <v>1439</v>
      </c>
      <c r="AI379" s="58" t="s">
        <v>1368</v>
      </c>
      <c r="AJ379" s="44"/>
      <c r="XEP379" s="44"/>
      <c r="XEQ379" s="44"/>
      <c r="XER379" s="44"/>
      <c r="XES379" s="44"/>
      <c r="XET379" s="44"/>
      <c r="XEU379" s="44"/>
    </row>
    <row r="380" spans="1:36 16370:16375" s="62" customFormat="1" ht="96.9" customHeight="1">
      <c r="A380" s="55" t="s">
        <v>1286</v>
      </c>
      <c r="B380" s="56" t="s">
        <v>1440</v>
      </c>
      <c r="C380" s="56" t="s">
        <v>1441</v>
      </c>
      <c r="D380" s="58" t="s">
        <v>151</v>
      </c>
      <c r="E380" s="58" t="s">
        <v>345</v>
      </c>
      <c r="F380" s="58" t="s">
        <v>130</v>
      </c>
      <c r="G380" s="58" t="s">
        <v>1289</v>
      </c>
      <c r="H380" s="58" t="s">
        <v>1365</v>
      </c>
      <c r="I380" s="58"/>
      <c r="J380" s="58">
        <v>120</v>
      </c>
      <c r="K380" s="58"/>
      <c r="L380" s="58"/>
      <c r="M380" s="58"/>
      <c r="N380" s="58"/>
      <c r="O380" s="58"/>
      <c r="P380" s="58">
        <v>120</v>
      </c>
      <c r="Q380" s="58"/>
      <c r="R380" s="58"/>
      <c r="S380" s="58"/>
      <c r="T380" s="58"/>
      <c r="U380" s="58"/>
      <c r="V380" s="58"/>
      <c r="W380" s="58"/>
      <c r="X380" s="58" t="s">
        <v>108</v>
      </c>
      <c r="Y380" s="58" t="s">
        <v>109</v>
      </c>
      <c r="Z380" s="58" t="s">
        <v>109</v>
      </c>
      <c r="AA380" s="58" t="s">
        <v>128</v>
      </c>
      <c r="AB380" s="58" t="s">
        <v>128</v>
      </c>
      <c r="AC380" s="58" t="s">
        <v>128</v>
      </c>
      <c r="AD380" s="129">
        <v>197</v>
      </c>
      <c r="AE380" s="58">
        <v>640</v>
      </c>
      <c r="AF380" s="58">
        <v>1986</v>
      </c>
      <c r="AG380" s="130" t="s">
        <v>1366</v>
      </c>
      <c r="AH380" s="56" t="s">
        <v>1442</v>
      </c>
      <c r="AI380" s="58" t="s">
        <v>1368</v>
      </c>
      <c r="AJ380" s="44"/>
      <c r="XEP380" s="44"/>
      <c r="XEQ380" s="44"/>
      <c r="XER380" s="44"/>
      <c r="XES380" s="44"/>
      <c r="XET380" s="44"/>
      <c r="XEU380" s="44"/>
    </row>
    <row r="381" spans="1:36 16370:16375" s="62" customFormat="1" ht="96.9" customHeight="1">
      <c r="A381" s="55" t="s">
        <v>1286</v>
      </c>
      <c r="B381" s="56" t="s">
        <v>1443</v>
      </c>
      <c r="C381" s="56" t="s">
        <v>1444</v>
      </c>
      <c r="D381" s="58" t="s">
        <v>868</v>
      </c>
      <c r="E381" s="58" t="s">
        <v>295</v>
      </c>
      <c r="F381" s="58" t="s">
        <v>130</v>
      </c>
      <c r="G381" s="58" t="s">
        <v>1289</v>
      </c>
      <c r="H381" s="58" t="s">
        <v>1365</v>
      </c>
      <c r="I381" s="58"/>
      <c r="J381" s="58">
        <v>51</v>
      </c>
      <c r="K381" s="58"/>
      <c r="L381" s="58"/>
      <c r="M381" s="58"/>
      <c r="N381" s="58"/>
      <c r="O381" s="58"/>
      <c r="P381" s="58">
        <v>51</v>
      </c>
      <c r="Q381" s="58"/>
      <c r="R381" s="58"/>
      <c r="S381" s="58"/>
      <c r="T381" s="58"/>
      <c r="U381" s="58"/>
      <c r="V381" s="58"/>
      <c r="W381" s="58"/>
      <c r="X381" s="58" t="s">
        <v>108</v>
      </c>
      <c r="Y381" s="58" t="s">
        <v>109</v>
      </c>
      <c r="Z381" s="58" t="s">
        <v>109</v>
      </c>
      <c r="AA381" s="58" t="s">
        <v>128</v>
      </c>
      <c r="AB381" s="58" t="s">
        <v>128</v>
      </c>
      <c r="AC381" s="58" t="s">
        <v>128</v>
      </c>
      <c r="AD381" s="129">
        <v>166</v>
      </c>
      <c r="AE381" s="58">
        <v>411</v>
      </c>
      <c r="AF381" s="58">
        <v>2202</v>
      </c>
      <c r="AG381" s="130" t="s">
        <v>1366</v>
      </c>
      <c r="AH381" s="56" t="s">
        <v>1445</v>
      </c>
      <c r="AI381" s="58" t="s">
        <v>1368</v>
      </c>
      <c r="AJ381" s="44"/>
      <c r="XEP381" s="44"/>
      <c r="XEQ381" s="44"/>
      <c r="XER381" s="44"/>
      <c r="XES381" s="44"/>
      <c r="XET381" s="44"/>
      <c r="XEU381" s="44"/>
    </row>
    <row r="382" spans="1:36 16370:16375" s="62" customFormat="1" ht="96.9" customHeight="1">
      <c r="A382" s="55" t="s">
        <v>1286</v>
      </c>
      <c r="B382" s="56" t="s">
        <v>1446</v>
      </c>
      <c r="C382" s="56" t="s">
        <v>1447</v>
      </c>
      <c r="D382" s="58" t="s">
        <v>868</v>
      </c>
      <c r="E382" s="58" t="s">
        <v>318</v>
      </c>
      <c r="F382" s="58" t="s">
        <v>130</v>
      </c>
      <c r="G382" s="58" t="s">
        <v>1289</v>
      </c>
      <c r="H382" s="58" t="s">
        <v>1365</v>
      </c>
      <c r="I382" s="58"/>
      <c r="J382" s="58">
        <v>45</v>
      </c>
      <c r="K382" s="58"/>
      <c r="L382" s="58"/>
      <c r="M382" s="58"/>
      <c r="N382" s="58"/>
      <c r="O382" s="58"/>
      <c r="P382" s="58">
        <v>45</v>
      </c>
      <c r="Q382" s="58"/>
      <c r="R382" s="58"/>
      <c r="S382" s="58"/>
      <c r="T382" s="58"/>
      <c r="U382" s="58"/>
      <c r="V382" s="58"/>
      <c r="W382" s="58"/>
      <c r="X382" s="58" t="s">
        <v>108</v>
      </c>
      <c r="Y382" s="58" t="s">
        <v>109</v>
      </c>
      <c r="Z382" s="58" t="s">
        <v>109</v>
      </c>
      <c r="AA382" s="58" t="s">
        <v>128</v>
      </c>
      <c r="AB382" s="58" t="s">
        <v>128</v>
      </c>
      <c r="AC382" s="58" t="s">
        <v>128</v>
      </c>
      <c r="AD382" s="129">
        <v>64</v>
      </c>
      <c r="AE382" s="58">
        <v>177</v>
      </c>
      <c r="AF382" s="58">
        <v>1120</v>
      </c>
      <c r="AG382" s="130" t="s">
        <v>1366</v>
      </c>
      <c r="AH382" s="56" t="s">
        <v>1448</v>
      </c>
      <c r="AI382" s="58" t="s">
        <v>1368</v>
      </c>
      <c r="AJ382" s="44"/>
      <c r="XEP382" s="44"/>
      <c r="XEQ382" s="44"/>
      <c r="XER382" s="44"/>
      <c r="XES382" s="44"/>
      <c r="XET382" s="44"/>
      <c r="XEU382" s="44"/>
    </row>
    <row r="383" spans="1:36 16370:16375" s="62" customFormat="1" ht="96.9" customHeight="1">
      <c r="A383" s="55" t="s">
        <v>1286</v>
      </c>
      <c r="B383" s="56" t="s">
        <v>1449</v>
      </c>
      <c r="C383" s="56" t="s">
        <v>1450</v>
      </c>
      <c r="D383" s="58" t="s">
        <v>177</v>
      </c>
      <c r="E383" s="58" t="s">
        <v>463</v>
      </c>
      <c r="F383" s="58" t="s">
        <v>130</v>
      </c>
      <c r="G383" s="58" t="s">
        <v>1289</v>
      </c>
      <c r="H383" s="58" t="s">
        <v>1365</v>
      </c>
      <c r="I383" s="58"/>
      <c r="J383" s="58">
        <v>29</v>
      </c>
      <c r="K383" s="58"/>
      <c r="L383" s="58"/>
      <c r="M383" s="58"/>
      <c r="N383" s="58"/>
      <c r="O383" s="58"/>
      <c r="P383" s="58">
        <v>29</v>
      </c>
      <c r="Q383" s="58"/>
      <c r="R383" s="58"/>
      <c r="S383" s="58"/>
      <c r="T383" s="58"/>
      <c r="U383" s="58"/>
      <c r="V383" s="58"/>
      <c r="W383" s="58"/>
      <c r="X383" s="58" t="s">
        <v>108</v>
      </c>
      <c r="Y383" s="58" t="s">
        <v>109</v>
      </c>
      <c r="Z383" s="58" t="s">
        <v>109</v>
      </c>
      <c r="AA383" s="58" t="s">
        <v>128</v>
      </c>
      <c r="AB383" s="58" t="s">
        <v>128</v>
      </c>
      <c r="AC383" s="58" t="s">
        <v>128</v>
      </c>
      <c r="AD383" s="129">
        <v>140</v>
      </c>
      <c r="AE383" s="58">
        <v>500</v>
      </c>
      <c r="AF383" s="58">
        <v>1431</v>
      </c>
      <c r="AG383" s="130" t="s">
        <v>1366</v>
      </c>
      <c r="AH383" s="56" t="s">
        <v>1451</v>
      </c>
      <c r="AI383" s="58" t="s">
        <v>1368</v>
      </c>
      <c r="AJ383" s="44"/>
      <c r="XEP383" s="44"/>
      <c r="XEQ383" s="44"/>
      <c r="XER383" s="44"/>
      <c r="XES383" s="44"/>
      <c r="XET383" s="44"/>
      <c r="XEU383" s="44"/>
    </row>
    <row r="384" spans="1:36 16370:16375" s="62" customFormat="1" ht="96.9" customHeight="1">
      <c r="A384" s="55" t="s">
        <v>1286</v>
      </c>
      <c r="B384" s="56" t="s">
        <v>1452</v>
      </c>
      <c r="C384" s="56" t="s">
        <v>1453</v>
      </c>
      <c r="D384" s="58" t="s">
        <v>177</v>
      </c>
      <c r="E384" s="58" t="s">
        <v>720</v>
      </c>
      <c r="F384" s="58" t="s">
        <v>130</v>
      </c>
      <c r="G384" s="58" t="s">
        <v>1289</v>
      </c>
      <c r="H384" s="58" t="s">
        <v>1365</v>
      </c>
      <c r="I384" s="58"/>
      <c r="J384" s="58">
        <v>18</v>
      </c>
      <c r="K384" s="58"/>
      <c r="L384" s="58"/>
      <c r="M384" s="58"/>
      <c r="N384" s="58"/>
      <c r="O384" s="58"/>
      <c r="P384" s="58">
        <v>18</v>
      </c>
      <c r="Q384" s="58"/>
      <c r="R384" s="58"/>
      <c r="S384" s="58"/>
      <c r="T384" s="58"/>
      <c r="U384" s="58"/>
      <c r="V384" s="58"/>
      <c r="W384" s="58"/>
      <c r="X384" s="58" t="s">
        <v>108</v>
      </c>
      <c r="Y384" s="58" t="s">
        <v>109</v>
      </c>
      <c r="Z384" s="58" t="s">
        <v>109</v>
      </c>
      <c r="AA384" s="58" t="s">
        <v>128</v>
      </c>
      <c r="AB384" s="58" t="s">
        <v>128</v>
      </c>
      <c r="AC384" s="58" t="s">
        <v>128</v>
      </c>
      <c r="AD384" s="129">
        <v>122</v>
      </c>
      <c r="AE384" s="58">
        <v>372</v>
      </c>
      <c r="AF384" s="58">
        <v>1090</v>
      </c>
      <c r="AG384" s="130" t="s">
        <v>1366</v>
      </c>
      <c r="AH384" s="56" t="s">
        <v>1454</v>
      </c>
      <c r="AI384" s="58" t="s">
        <v>1368</v>
      </c>
      <c r="AJ384" s="44"/>
      <c r="XEP384" s="44"/>
      <c r="XEQ384" s="44"/>
      <c r="XER384" s="44"/>
      <c r="XES384" s="44"/>
      <c r="XET384" s="44"/>
      <c r="XEU384" s="44"/>
    </row>
    <row r="385" spans="1:36 16370:16375" s="62" customFormat="1" ht="96.9" customHeight="1">
      <c r="A385" s="55" t="s">
        <v>1286</v>
      </c>
      <c r="B385" s="56" t="s">
        <v>1455</v>
      </c>
      <c r="C385" s="56" t="s">
        <v>1456</v>
      </c>
      <c r="D385" s="58" t="s">
        <v>177</v>
      </c>
      <c r="E385" s="58" t="s">
        <v>1015</v>
      </c>
      <c r="F385" s="58" t="s">
        <v>130</v>
      </c>
      <c r="G385" s="58" t="s">
        <v>1289</v>
      </c>
      <c r="H385" s="58" t="s">
        <v>1365</v>
      </c>
      <c r="I385" s="58"/>
      <c r="J385" s="58">
        <v>50</v>
      </c>
      <c r="K385" s="58"/>
      <c r="L385" s="58"/>
      <c r="M385" s="58"/>
      <c r="N385" s="58"/>
      <c r="O385" s="58"/>
      <c r="P385" s="58">
        <v>50</v>
      </c>
      <c r="Q385" s="58"/>
      <c r="R385" s="58"/>
      <c r="S385" s="58"/>
      <c r="T385" s="58"/>
      <c r="U385" s="58"/>
      <c r="V385" s="58"/>
      <c r="W385" s="58"/>
      <c r="X385" s="58" t="s">
        <v>108</v>
      </c>
      <c r="Y385" s="58" t="s">
        <v>109</v>
      </c>
      <c r="Z385" s="58" t="s">
        <v>109</v>
      </c>
      <c r="AA385" s="58" t="s">
        <v>128</v>
      </c>
      <c r="AB385" s="58" t="s">
        <v>128</v>
      </c>
      <c r="AC385" s="58" t="s">
        <v>128</v>
      </c>
      <c r="AD385" s="129">
        <v>120</v>
      </c>
      <c r="AE385" s="58">
        <v>408</v>
      </c>
      <c r="AF385" s="58">
        <v>1157</v>
      </c>
      <c r="AG385" s="130" t="s">
        <v>1366</v>
      </c>
      <c r="AH385" s="56" t="s">
        <v>1457</v>
      </c>
      <c r="AI385" s="58" t="s">
        <v>1368</v>
      </c>
      <c r="AJ385" s="44"/>
      <c r="XEP385" s="44"/>
      <c r="XEQ385" s="44"/>
      <c r="XER385" s="44"/>
      <c r="XES385" s="44"/>
      <c r="XET385" s="44"/>
      <c r="XEU385" s="44"/>
    </row>
    <row r="386" spans="1:36 16370:16375" s="62" customFormat="1" ht="96.9" customHeight="1">
      <c r="A386" s="55" t="s">
        <v>1286</v>
      </c>
      <c r="B386" s="56" t="s">
        <v>1458</v>
      </c>
      <c r="C386" s="56" t="s">
        <v>1459</v>
      </c>
      <c r="D386" s="58" t="s">
        <v>177</v>
      </c>
      <c r="E386" s="58" t="s">
        <v>222</v>
      </c>
      <c r="F386" s="58" t="s">
        <v>130</v>
      </c>
      <c r="G386" s="58" t="s">
        <v>1289</v>
      </c>
      <c r="H386" s="58" t="s">
        <v>1365</v>
      </c>
      <c r="I386" s="58"/>
      <c r="J386" s="58">
        <v>21</v>
      </c>
      <c r="K386" s="58"/>
      <c r="L386" s="58"/>
      <c r="M386" s="58"/>
      <c r="N386" s="58"/>
      <c r="O386" s="58"/>
      <c r="P386" s="58">
        <v>21</v>
      </c>
      <c r="Q386" s="58"/>
      <c r="R386" s="58"/>
      <c r="S386" s="58"/>
      <c r="T386" s="58"/>
      <c r="U386" s="58"/>
      <c r="V386" s="58"/>
      <c r="W386" s="58"/>
      <c r="X386" s="58" t="s">
        <v>108</v>
      </c>
      <c r="Y386" s="58" t="s">
        <v>109</v>
      </c>
      <c r="Z386" s="58" t="s">
        <v>109</v>
      </c>
      <c r="AA386" s="58" t="s">
        <v>128</v>
      </c>
      <c r="AB386" s="58" t="s">
        <v>128</v>
      </c>
      <c r="AC386" s="58" t="s">
        <v>128</v>
      </c>
      <c r="AD386" s="129">
        <v>187</v>
      </c>
      <c r="AE386" s="58">
        <v>649</v>
      </c>
      <c r="AF386" s="58">
        <v>1207</v>
      </c>
      <c r="AG386" s="130" t="s">
        <v>1366</v>
      </c>
      <c r="AH386" s="56" t="s">
        <v>1460</v>
      </c>
      <c r="AI386" s="58" t="s">
        <v>1368</v>
      </c>
      <c r="AJ386" s="44"/>
      <c r="XEP386" s="44"/>
      <c r="XEQ386" s="44"/>
      <c r="XER386" s="44"/>
      <c r="XES386" s="44"/>
      <c r="XET386" s="44"/>
      <c r="XEU386" s="44"/>
    </row>
    <row r="387" spans="1:36 16370:16375" s="62" customFormat="1" ht="79.95" customHeight="1">
      <c r="A387" s="55" t="s">
        <v>1286</v>
      </c>
      <c r="B387" s="56" t="s">
        <v>1461</v>
      </c>
      <c r="C387" s="56" t="s">
        <v>1462</v>
      </c>
      <c r="D387" s="58" t="s">
        <v>177</v>
      </c>
      <c r="E387" s="58" t="s">
        <v>707</v>
      </c>
      <c r="F387" s="58" t="s">
        <v>130</v>
      </c>
      <c r="G387" s="58" t="s">
        <v>1289</v>
      </c>
      <c r="H387" s="58" t="s">
        <v>1365</v>
      </c>
      <c r="I387" s="58"/>
      <c r="J387" s="58">
        <v>3</v>
      </c>
      <c r="K387" s="58"/>
      <c r="L387" s="58"/>
      <c r="M387" s="58"/>
      <c r="N387" s="58"/>
      <c r="O387" s="58"/>
      <c r="P387" s="58">
        <v>3</v>
      </c>
      <c r="Q387" s="58"/>
      <c r="R387" s="58"/>
      <c r="S387" s="58"/>
      <c r="T387" s="58"/>
      <c r="U387" s="58"/>
      <c r="V387" s="58"/>
      <c r="W387" s="58"/>
      <c r="X387" s="58" t="s">
        <v>108</v>
      </c>
      <c r="Y387" s="58" t="s">
        <v>109</v>
      </c>
      <c r="Z387" s="58" t="s">
        <v>109</v>
      </c>
      <c r="AA387" s="58" t="s">
        <v>128</v>
      </c>
      <c r="AB387" s="58" t="s">
        <v>128</v>
      </c>
      <c r="AC387" s="58" t="s">
        <v>128</v>
      </c>
      <c r="AD387" s="129">
        <v>218</v>
      </c>
      <c r="AE387" s="58">
        <v>759</v>
      </c>
      <c r="AF387" s="58">
        <v>1511</v>
      </c>
      <c r="AG387" s="130" t="s">
        <v>1366</v>
      </c>
      <c r="AH387" s="56" t="s">
        <v>1463</v>
      </c>
      <c r="AI387" s="58" t="s">
        <v>1368</v>
      </c>
      <c r="AJ387" s="44"/>
      <c r="XEP387" s="44"/>
      <c r="XEQ387" s="44"/>
      <c r="XER387" s="44"/>
      <c r="XES387" s="44"/>
      <c r="XET387" s="44"/>
      <c r="XEU387" s="44"/>
    </row>
    <row r="388" spans="1:36 16370:16375" s="62" customFormat="1" ht="96.9" customHeight="1">
      <c r="A388" s="55" t="s">
        <v>1286</v>
      </c>
      <c r="B388" s="56" t="s">
        <v>1464</v>
      </c>
      <c r="C388" s="56" t="s">
        <v>1465</v>
      </c>
      <c r="D388" s="58" t="s">
        <v>177</v>
      </c>
      <c r="E388" s="58" t="s">
        <v>178</v>
      </c>
      <c r="F388" s="58" t="s">
        <v>130</v>
      </c>
      <c r="G388" s="58" t="s">
        <v>1289</v>
      </c>
      <c r="H388" s="58" t="s">
        <v>1365</v>
      </c>
      <c r="I388" s="58"/>
      <c r="J388" s="58">
        <v>55</v>
      </c>
      <c r="K388" s="58"/>
      <c r="L388" s="58"/>
      <c r="M388" s="58"/>
      <c r="N388" s="58"/>
      <c r="O388" s="58"/>
      <c r="P388" s="58">
        <v>55</v>
      </c>
      <c r="Q388" s="58"/>
      <c r="R388" s="58"/>
      <c r="S388" s="58"/>
      <c r="T388" s="58"/>
      <c r="U388" s="58"/>
      <c r="V388" s="58"/>
      <c r="W388" s="58"/>
      <c r="X388" s="58" t="s">
        <v>108</v>
      </c>
      <c r="Y388" s="58" t="s">
        <v>109</v>
      </c>
      <c r="Z388" s="58" t="s">
        <v>109</v>
      </c>
      <c r="AA388" s="58" t="s">
        <v>128</v>
      </c>
      <c r="AB388" s="58" t="s">
        <v>128</v>
      </c>
      <c r="AC388" s="58" t="s">
        <v>128</v>
      </c>
      <c r="AD388" s="129">
        <v>364</v>
      </c>
      <c r="AE388" s="58">
        <v>1140</v>
      </c>
      <c r="AF388" s="58">
        <v>3982</v>
      </c>
      <c r="AG388" s="130" t="s">
        <v>1366</v>
      </c>
      <c r="AH388" s="56" t="s">
        <v>1466</v>
      </c>
      <c r="AI388" s="58" t="s">
        <v>1368</v>
      </c>
      <c r="AJ388" s="44"/>
      <c r="XEP388" s="44"/>
      <c r="XEQ388" s="44"/>
      <c r="XER388" s="44"/>
      <c r="XES388" s="44"/>
      <c r="XET388" s="44"/>
      <c r="XEU388" s="44"/>
    </row>
    <row r="389" spans="1:36 16370:16375" s="62" customFormat="1" ht="96.9" customHeight="1">
      <c r="A389" s="55" t="s">
        <v>1286</v>
      </c>
      <c r="B389" s="56" t="s">
        <v>1467</v>
      </c>
      <c r="C389" s="56" t="s">
        <v>1468</v>
      </c>
      <c r="D389" s="58" t="s">
        <v>177</v>
      </c>
      <c r="E389" s="58" t="s">
        <v>468</v>
      </c>
      <c r="F389" s="58" t="s">
        <v>130</v>
      </c>
      <c r="G389" s="58" t="s">
        <v>1289</v>
      </c>
      <c r="H389" s="58" t="s">
        <v>1365</v>
      </c>
      <c r="I389" s="58"/>
      <c r="J389" s="58">
        <v>9</v>
      </c>
      <c r="K389" s="58"/>
      <c r="L389" s="58"/>
      <c r="M389" s="58"/>
      <c r="N389" s="58"/>
      <c r="O389" s="58"/>
      <c r="P389" s="58">
        <v>9</v>
      </c>
      <c r="Q389" s="58"/>
      <c r="R389" s="58"/>
      <c r="S389" s="58"/>
      <c r="T389" s="58"/>
      <c r="U389" s="58"/>
      <c r="V389" s="58"/>
      <c r="W389" s="58"/>
      <c r="X389" s="58" t="s">
        <v>108</v>
      </c>
      <c r="Y389" s="58" t="s">
        <v>109</v>
      </c>
      <c r="Z389" s="58" t="s">
        <v>109</v>
      </c>
      <c r="AA389" s="58" t="s">
        <v>128</v>
      </c>
      <c r="AB389" s="58" t="s">
        <v>128</v>
      </c>
      <c r="AC389" s="58" t="s">
        <v>128</v>
      </c>
      <c r="AD389" s="129">
        <v>237</v>
      </c>
      <c r="AE389" s="58">
        <v>723</v>
      </c>
      <c r="AF389" s="58">
        <v>1128</v>
      </c>
      <c r="AG389" s="130" t="s">
        <v>1366</v>
      </c>
      <c r="AH389" s="56" t="s">
        <v>1469</v>
      </c>
      <c r="AI389" s="58" t="s">
        <v>1368</v>
      </c>
      <c r="AJ389" s="44"/>
      <c r="XEP389" s="44"/>
      <c r="XEQ389" s="44"/>
      <c r="XER389" s="44"/>
      <c r="XES389" s="44"/>
      <c r="XET389" s="44"/>
      <c r="XEU389" s="44"/>
    </row>
    <row r="390" spans="1:36 16370:16375" s="62" customFormat="1" ht="96.9" customHeight="1">
      <c r="A390" s="55" t="s">
        <v>1286</v>
      </c>
      <c r="B390" s="56" t="s">
        <v>1470</v>
      </c>
      <c r="C390" s="56" t="s">
        <v>1471</v>
      </c>
      <c r="D390" s="58" t="s">
        <v>177</v>
      </c>
      <c r="E390" s="58" t="s">
        <v>715</v>
      </c>
      <c r="F390" s="58" t="s">
        <v>130</v>
      </c>
      <c r="G390" s="58" t="s">
        <v>1289</v>
      </c>
      <c r="H390" s="58" t="s">
        <v>1365</v>
      </c>
      <c r="I390" s="58"/>
      <c r="J390" s="58">
        <v>32</v>
      </c>
      <c r="K390" s="58"/>
      <c r="L390" s="58"/>
      <c r="M390" s="58"/>
      <c r="N390" s="58"/>
      <c r="O390" s="58"/>
      <c r="P390" s="58">
        <v>32</v>
      </c>
      <c r="Q390" s="58"/>
      <c r="R390" s="58"/>
      <c r="S390" s="58"/>
      <c r="T390" s="58"/>
      <c r="U390" s="58"/>
      <c r="V390" s="58"/>
      <c r="W390" s="58"/>
      <c r="X390" s="58" t="s">
        <v>108</v>
      </c>
      <c r="Y390" s="58" t="s">
        <v>109</v>
      </c>
      <c r="Z390" s="58" t="s">
        <v>109</v>
      </c>
      <c r="AA390" s="58" t="s">
        <v>128</v>
      </c>
      <c r="AB390" s="58" t="s">
        <v>128</v>
      </c>
      <c r="AC390" s="58" t="s">
        <v>128</v>
      </c>
      <c r="AD390" s="129">
        <v>128</v>
      </c>
      <c r="AE390" s="58">
        <v>331</v>
      </c>
      <c r="AF390" s="58">
        <v>1512</v>
      </c>
      <c r="AG390" s="130" t="s">
        <v>1366</v>
      </c>
      <c r="AH390" s="56" t="s">
        <v>1472</v>
      </c>
      <c r="AI390" s="58" t="s">
        <v>1368</v>
      </c>
      <c r="AJ390" s="44"/>
      <c r="XEP390" s="44"/>
      <c r="XEQ390" s="44"/>
      <c r="XER390" s="44"/>
      <c r="XES390" s="44"/>
      <c r="XET390" s="44"/>
      <c r="XEU390" s="44"/>
    </row>
    <row r="391" spans="1:36 16370:16375" s="62" customFormat="1" ht="115.05" customHeight="1">
      <c r="A391" s="55" t="s">
        <v>1286</v>
      </c>
      <c r="B391" s="56" t="s">
        <v>1473</v>
      </c>
      <c r="C391" s="56" t="s">
        <v>1474</v>
      </c>
      <c r="D391" s="58" t="s">
        <v>203</v>
      </c>
      <c r="E391" s="58" t="s">
        <v>559</v>
      </c>
      <c r="F391" s="58" t="s">
        <v>130</v>
      </c>
      <c r="G391" s="58" t="s">
        <v>1289</v>
      </c>
      <c r="H391" s="58" t="s">
        <v>1365</v>
      </c>
      <c r="I391" s="58"/>
      <c r="J391" s="58">
        <v>18</v>
      </c>
      <c r="K391" s="58"/>
      <c r="L391" s="58"/>
      <c r="M391" s="58"/>
      <c r="N391" s="58"/>
      <c r="O391" s="58"/>
      <c r="P391" s="58">
        <v>18</v>
      </c>
      <c r="Q391" s="58"/>
      <c r="R391" s="58"/>
      <c r="S391" s="58"/>
      <c r="T391" s="58"/>
      <c r="U391" s="58"/>
      <c r="V391" s="58"/>
      <c r="W391" s="58"/>
      <c r="X391" s="58" t="s">
        <v>108</v>
      </c>
      <c r="Y391" s="58" t="s">
        <v>109</v>
      </c>
      <c r="Z391" s="58" t="s">
        <v>109</v>
      </c>
      <c r="AA391" s="58" t="s">
        <v>128</v>
      </c>
      <c r="AB391" s="58" t="s">
        <v>128</v>
      </c>
      <c r="AC391" s="58" t="s">
        <v>128</v>
      </c>
      <c r="AD391" s="129">
        <v>149</v>
      </c>
      <c r="AE391" s="58">
        <v>512</v>
      </c>
      <c r="AF391" s="58">
        <v>1296</v>
      </c>
      <c r="AG391" s="130" t="s">
        <v>1366</v>
      </c>
      <c r="AH391" s="56" t="s">
        <v>1475</v>
      </c>
      <c r="AI391" s="58" t="s">
        <v>1368</v>
      </c>
      <c r="AJ391" s="44"/>
      <c r="XEP391" s="44"/>
      <c r="XEQ391" s="44"/>
      <c r="XER391" s="44"/>
      <c r="XES391" s="44"/>
      <c r="XET391" s="44"/>
      <c r="XEU391" s="44"/>
    </row>
    <row r="392" spans="1:36 16370:16375" s="62" customFormat="1" ht="96.9" customHeight="1">
      <c r="A392" s="55" t="s">
        <v>1286</v>
      </c>
      <c r="B392" s="56" t="s">
        <v>1476</v>
      </c>
      <c r="C392" s="56" t="s">
        <v>1477</v>
      </c>
      <c r="D392" s="58" t="s">
        <v>203</v>
      </c>
      <c r="E392" s="58" t="s">
        <v>1331</v>
      </c>
      <c r="F392" s="58" t="s">
        <v>130</v>
      </c>
      <c r="G392" s="58" t="s">
        <v>1289</v>
      </c>
      <c r="H392" s="58" t="s">
        <v>1365</v>
      </c>
      <c r="I392" s="58"/>
      <c r="J392" s="58">
        <v>17</v>
      </c>
      <c r="K392" s="58"/>
      <c r="L392" s="58"/>
      <c r="M392" s="58"/>
      <c r="N392" s="58"/>
      <c r="O392" s="58"/>
      <c r="P392" s="58">
        <v>17</v>
      </c>
      <c r="Q392" s="58"/>
      <c r="R392" s="58"/>
      <c r="S392" s="58"/>
      <c r="T392" s="58"/>
      <c r="U392" s="58"/>
      <c r="V392" s="58"/>
      <c r="W392" s="58"/>
      <c r="X392" s="58" t="s">
        <v>108</v>
      </c>
      <c r="Y392" s="58" t="s">
        <v>109</v>
      </c>
      <c r="Z392" s="58" t="s">
        <v>109</v>
      </c>
      <c r="AA392" s="58" t="s">
        <v>128</v>
      </c>
      <c r="AB392" s="58" t="s">
        <v>128</v>
      </c>
      <c r="AC392" s="58" t="s">
        <v>128</v>
      </c>
      <c r="AD392" s="129">
        <v>106</v>
      </c>
      <c r="AE392" s="58">
        <v>299</v>
      </c>
      <c r="AF392" s="58">
        <v>1652</v>
      </c>
      <c r="AG392" s="130" t="s">
        <v>1366</v>
      </c>
      <c r="AH392" s="56" t="s">
        <v>1478</v>
      </c>
      <c r="AI392" s="58" t="s">
        <v>1368</v>
      </c>
      <c r="AJ392" s="44"/>
      <c r="XEP392" s="44"/>
      <c r="XEQ392" s="44"/>
      <c r="XER392" s="44"/>
      <c r="XES392" s="44"/>
      <c r="XET392" s="44"/>
      <c r="XEU392" s="44"/>
    </row>
    <row r="393" spans="1:36 16370:16375" s="62" customFormat="1" ht="117" customHeight="1">
      <c r="A393" s="55" t="s">
        <v>1286</v>
      </c>
      <c r="B393" s="56" t="s">
        <v>1479</v>
      </c>
      <c r="C393" s="56" t="s">
        <v>1480</v>
      </c>
      <c r="D393" s="58" t="s">
        <v>203</v>
      </c>
      <c r="E393" s="58" t="s">
        <v>412</v>
      </c>
      <c r="F393" s="58" t="s">
        <v>130</v>
      </c>
      <c r="G393" s="58" t="s">
        <v>1289</v>
      </c>
      <c r="H393" s="58" t="s">
        <v>1365</v>
      </c>
      <c r="I393" s="58"/>
      <c r="J393" s="58">
        <v>41</v>
      </c>
      <c r="K393" s="58"/>
      <c r="L393" s="58"/>
      <c r="M393" s="58"/>
      <c r="N393" s="58"/>
      <c r="O393" s="58"/>
      <c r="P393" s="58">
        <v>41</v>
      </c>
      <c r="Q393" s="58"/>
      <c r="R393" s="58"/>
      <c r="S393" s="58"/>
      <c r="T393" s="58"/>
      <c r="U393" s="58"/>
      <c r="V393" s="58"/>
      <c r="W393" s="58"/>
      <c r="X393" s="58" t="s">
        <v>108</v>
      </c>
      <c r="Y393" s="58" t="s">
        <v>109</v>
      </c>
      <c r="Z393" s="58" t="s">
        <v>109</v>
      </c>
      <c r="AA393" s="58" t="s">
        <v>128</v>
      </c>
      <c r="AB393" s="58" t="s">
        <v>128</v>
      </c>
      <c r="AC393" s="58" t="s">
        <v>128</v>
      </c>
      <c r="AD393" s="129">
        <v>156</v>
      </c>
      <c r="AE393" s="58">
        <v>448</v>
      </c>
      <c r="AF393" s="58">
        <v>1322</v>
      </c>
      <c r="AG393" s="130" t="s">
        <v>1366</v>
      </c>
      <c r="AH393" s="56" t="s">
        <v>1481</v>
      </c>
      <c r="AI393" s="58" t="s">
        <v>1368</v>
      </c>
      <c r="AJ393" s="44"/>
      <c r="XEP393" s="44"/>
      <c r="XEQ393" s="44"/>
      <c r="XER393" s="44"/>
      <c r="XES393" s="44"/>
      <c r="XET393" s="44"/>
      <c r="XEU393" s="44"/>
    </row>
    <row r="394" spans="1:36 16370:16375" s="62" customFormat="1" ht="72" customHeight="1">
      <c r="A394" s="55" t="s">
        <v>1286</v>
      </c>
      <c r="B394" s="56" t="s">
        <v>1482</v>
      </c>
      <c r="C394" s="56" t="s">
        <v>1483</v>
      </c>
      <c r="D394" s="58" t="s">
        <v>203</v>
      </c>
      <c r="E394" s="58" t="s">
        <v>1484</v>
      </c>
      <c r="F394" s="58" t="s">
        <v>130</v>
      </c>
      <c r="G394" s="58" t="s">
        <v>1289</v>
      </c>
      <c r="H394" s="58" t="s">
        <v>1365</v>
      </c>
      <c r="I394" s="58"/>
      <c r="J394" s="58">
        <v>4</v>
      </c>
      <c r="K394" s="58"/>
      <c r="L394" s="58"/>
      <c r="M394" s="58"/>
      <c r="N394" s="58"/>
      <c r="O394" s="58"/>
      <c r="P394" s="58">
        <v>4</v>
      </c>
      <c r="Q394" s="58"/>
      <c r="R394" s="58"/>
      <c r="S394" s="58"/>
      <c r="T394" s="58"/>
      <c r="U394" s="58"/>
      <c r="V394" s="58"/>
      <c r="W394" s="58"/>
      <c r="X394" s="58" t="s">
        <v>108</v>
      </c>
      <c r="Y394" s="58" t="s">
        <v>109</v>
      </c>
      <c r="Z394" s="58" t="s">
        <v>109</v>
      </c>
      <c r="AA394" s="58" t="s">
        <v>128</v>
      </c>
      <c r="AB394" s="58" t="s">
        <v>128</v>
      </c>
      <c r="AC394" s="58" t="s">
        <v>128</v>
      </c>
      <c r="AD394" s="129">
        <v>192</v>
      </c>
      <c r="AE394" s="58">
        <v>574</v>
      </c>
      <c r="AF394" s="58">
        <v>1353</v>
      </c>
      <c r="AG394" s="130" t="s">
        <v>1366</v>
      </c>
      <c r="AH394" s="56" t="s">
        <v>1485</v>
      </c>
      <c r="AI394" s="58" t="s">
        <v>1368</v>
      </c>
      <c r="AJ394" s="44"/>
      <c r="XEP394" s="44"/>
      <c r="XEQ394" s="44"/>
      <c r="XER394" s="44"/>
      <c r="XES394" s="44"/>
      <c r="XET394" s="44"/>
      <c r="XEU394" s="44"/>
    </row>
    <row r="395" spans="1:36 16370:16375" s="62" customFormat="1" ht="96.9" customHeight="1">
      <c r="A395" s="55" t="s">
        <v>1286</v>
      </c>
      <c r="B395" s="56" t="s">
        <v>1486</v>
      </c>
      <c r="C395" s="56" t="s">
        <v>1487</v>
      </c>
      <c r="D395" s="58" t="s">
        <v>203</v>
      </c>
      <c r="E395" s="58" t="s">
        <v>407</v>
      </c>
      <c r="F395" s="58" t="s">
        <v>130</v>
      </c>
      <c r="G395" s="58" t="s">
        <v>1289</v>
      </c>
      <c r="H395" s="58" t="s">
        <v>1365</v>
      </c>
      <c r="I395" s="58"/>
      <c r="J395" s="58">
        <v>30</v>
      </c>
      <c r="K395" s="58"/>
      <c r="L395" s="58"/>
      <c r="M395" s="58"/>
      <c r="N395" s="58"/>
      <c r="O395" s="58"/>
      <c r="P395" s="58">
        <v>30</v>
      </c>
      <c r="Q395" s="58"/>
      <c r="R395" s="58"/>
      <c r="S395" s="58"/>
      <c r="T395" s="58"/>
      <c r="U395" s="58"/>
      <c r="V395" s="58"/>
      <c r="W395" s="58"/>
      <c r="X395" s="58" t="s">
        <v>108</v>
      </c>
      <c r="Y395" s="58" t="s">
        <v>109</v>
      </c>
      <c r="Z395" s="58" t="s">
        <v>109</v>
      </c>
      <c r="AA395" s="58" t="s">
        <v>128</v>
      </c>
      <c r="AB395" s="58" t="s">
        <v>128</v>
      </c>
      <c r="AC395" s="58" t="s">
        <v>128</v>
      </c>
      <c r="AD395" s="129">
        <v>141</v>
      </c>
      <c r="AE395" s="58">
        <v>464</v>
      </c>
      <c r="AF395" s="58">
        <v>1223</v>
      </c>
      <c r="AG395" s="130" t="s">
        <v>1366</v>
      </c>
      <c r="AH395" s="56" t="s">
        <v>1488</v>
      </c>
      <c r="AI395" s="58" t="s">
        <v>1368</v>
      </c>
      <c r="AJ395" s="44"/>
      <c r="XEP395" s="44"/>
      <c r="XEQ395" s="44"/>
      <c r="XER395" s="44"/>
      <c r="XES395" s="44"/>
      <c r="XET395" s="44"/>
      <c r="XEU395" s="44"/>
    </row>
    <row r="396" spans="1:36 16370:16375" s="62" customFormat="1" ht="85.05" customHeight="1">
      <c r="A396" s="55" t="s">
        <v>1286</v>
      </c>
      <c r="B396" s="56" t="s">
        <v>1489</v>
      </c>
      <c r="C396" s="56" t="s">
        <v>1490</v>
      </c>
      <c r="D396" s="58" t="s">
        <v>203</v>
      </c>
      <c r="E396" s="58" t="s">
        <v>418</v>
      </c>
      <c r="F396" s="58" t="s">
        <v>130</v>
      </c>
      <c r="G396" s="58" t="s">
        <v>1289</v>
      </c>
      <c r="H396" s="58" t="s">
        <v>1365</v>
      </c>
      <c r="I396" s="58"/>
      <c r="J396" s="58">
        <v>12</v>
      </c>
      <c r="K396" s="58"/>
      <c r="L396" s="58"/>
      <c r="M396" s="58"/>
      <c r="N396" s="58"/>
      <c r="O396" s="58"/>
      <c r="P396" s="58">
        <v>12</v>
      </c>
      <c r="Q396" s="58"/>
      <c r="R396" s="58"/>
      <c r="S396" s="58"/>
      <c r="T396" s="58"/>
      <c r="U396" s="58"/>
      <c r="V396" s="58"/>
      <c r="W396" s="58"/>
      <c r="X396" s="58" t="s">
        <v>108</v>
      </c>
      <c r="Y396" s="58" t="s">
        <v>109</v>
      </c>
      <c r="Z396" s="58" t="s">
        <v>109</v>
      </c>
      <c r="AA396" s="58" t="s">
        <v>128</v>
      </c>
      <c r="AB396" s="58" t="s">
        <v>128</v>
      </c>
      <c r="AC396" s="58" t="s">
        <v>128</v>
      </c>
      <c r="AD396" s="129">
        <v>164</v>
      </c>
      <c r="AE396" s="58">
        <v>485</v>
      </c>
      <c r="AF396" s="58">
        <v>1143</v>
      </c>
      <c r="AG396" s="130" t="s">
        <v>1366</v>
      </c>
      <c r="AH396" s="56" t="s">
        <v>1491</v>
      </c>
      <c r="AI396" s="58" t="s">
        <v>1368</v>
      </c>
      <c r="AJ396" s="44"/>
      <c r="XEP396" s="44"/>
      <c r="XEQ396" s="44"/>
      <c r="XER396" s="44"/>
      <c r="XES396" s="44"/>
      <c r="XET396" s="44"/>
      <c r="XEU396" s="44"/>
    </row>
    <row r="397" spans="1:36 16370:16375" s="62" customFormat="1" ht="70.95" customHeight="1">
      <c r="A397" s="55" t="s">
        <v>1286</v>
      </c>
      <c r="B397" s="56" t="s">
        <v>1492</v>
      </c>
      <c r="C397" s="56" t="s">
        <v>1493</v>
      </c>
      <c r="D397" s="58" t="s">
        <v>203</v>
      </c>
      <c r="E397" s="58" t="s">
        <v>210</v>
      </c>
      <c r="F397" s="58" t="s">
        <v>130</v>
      </c>
      <c r="G397" s="58" t="s">
        <v>1289</v>
      </c>
      <c r="H397" s="58" t="s">
        <v>1365</v>
      </c>
      <c r="I397" s="58"/>
      <c r="J397" s="58">
        <v>4</v>
      </c>
      <c r="K397" s="58"/>
      <c r="L397" s="58"/>
      <c r="M397" s="58"/>
      <c r="N397" s="58"/>
      <c r="O397" s="58"/>
      <c r="P397" s="58">
        <v>4</v>
      </c>
      <c r="Q397" s="58"/>
      <c r="R397" s="58"/>
      <c r="S397" s="58"/>
      <c r="T397" s="58"/>
      <c r="U397" s="58"/>
      <c r="V397" s="58"/>
      <c r="W397" s="58"/>
      <c r="X397" s="58" t="s">
        <v>108</v>
      </c>
      <c r="Y397" s="58" t="s">
        <v>109</v>
      </c>
      <c r="Z397" s="58" t="s">
        <v>109</v>
      </c>
      <c r="AA397" s="58" t="s">
        <v>128</v>
      </c>
      <c r="AB397" s="58" t="s">
        <v>128</v>
      </c>
      <c r="AC397" s="58" t="s">
        <v>128</v>
      </c>
      <c r="AD397" s="129">
        <v>233</v>
      </c>
      <c r="AE397" s="129">
        <v>692</v>
      </c>
      <c r="AF397" s="58">
        <v>2340</v>
      </c>
      <c r="AG397" s="130" t="s">
        <v>1366</v>
      </c>
      <c r="AH397" s="56" t="s">
        <v>1494</v>
      </c>
      <c r="AI397" s="58" t="s">
        <v>1368</v>
      </c>
      <c r="AJ397" s="44"/>
      <c r="XEP397" s="44"/>
      <c r="XEQ397" s="44"/>
      <c r="XER397" s="44"/>
      <c r="XES397" s="44"/>
      <c r="XET397" s="44"/>
      <c r="XEU397" s="44"/>
    </row>
    <row r="398" spans="1:36 16370:16375" s="62" customFormat="1" ht="79.95" customHeight="1">
      <c r="A398" s="55" t="s">
        <v>1286</v>
      </c>
      <c r="B398" s="56" t="s">
        <v>1495</v>
      </c>
      <c r="C398" s="56" t="s">
        <v>1496</v>
      </c>
      <c r="D398" s="58" t="s">
        <v>203</v>
      </c>
      <c r="E398" s="58" t="s">
        <v>373</v>
      </c>
      <c r="F398" s="58" t="s">
        <v>130</v>
      </c>
      <c r="G398" s="58" t="s">
        <v>1289</v>
      </c>
      <c r="H398" s="58" t="s">
        <v>1365</v>
      </c>
      <c r="I398" s="58"/>
      <c r="J398" s="58">
        <v>9</v>
      </c>
      <c r="K398" s="58"/>
      <c r="L398" s="58"/>
      <c r="M398" s="58"/>
      <c r="N398" s="58"/>
      <c r="O398" s="58"/>
      <c r="P398" s="58">
        <v>9</v>
      </c>
      <c r="Q398" s="58"/>
      <c r="R398" s="58"/>
      <c r="S398" s="58"/>
      <c r="T398" s="58"/>
      <c r="U398" s="58"/>
      <c r="V398" s="58"/>
      <c r="W398" s="58"/>
      <c r="X398" s="58" t="s">
        <v>108</v>
      </c>
      <c r="Y398" s="58" t="s">
        <v>109</v>
      </c>
      <c r="Z398" s="58" t="s">
        <v>109</v>
      </c>
      <c r="AA398" s="58" t="s">
        <v>128</v>
      </c>
      <c r="AB398" s="58" t="s">
        <v>128</v>
      </c>
      <c r="AC398" s="58" t="s">
        <v>128</v>
      </c>
      <c r="AD398" s="129">
        <v>124</v>
      </c>
      <c r="AE398" s="58">
        <v>428</v>
      </c>
      <c r="AF398" s="58">
        <v>1194</v>
      </c>
      <c r="AG398" s="130" t="s">
        <v>1366</v>
      </c>
      <c r="AH398" s="56" t="s">
        <v>1497</v>
      </c>
      <c r="AI398" s="58" t="s">
        <v>1368</v>
      </c>
      <c r="AJ398" s="44"/>
      <c r="XEP398" s="44"/>
      <c r="XEQ398" s="44"/>
      <c r="XER398" s="44"/>
      <c r="XES398" s="44"/>
      <c r="XET398" s="44"/>
      <c r="XEU398" s="44"/>
    </row>
    <row r="399" spans="1:36 16370:16375" s="62" customFormat="1" ht="111" customHeight="1">
      <c r="A399" s="55" t="s">
        <v>1286</v>
      </c>
      <c r="B399" s="56" t="s">
        <v>1498</v>
      </c>
      <c r="C399" s="56" t="s">
        <v>1499</v>
      </c>
      <c r="D399" s="58" t="s">
        <v>203</v>
      </c>
      <c r="E399" s="58" t="s">
        <v>553</v>
      </c>
      <c r="F399" s="58" t="s">
        <v>130</v>
      </c>
      <c r="G399" s="58" t="s">
        <v>1289</v>
      </c>
      <c r="H399" s="58" t="s">
        <v>1365</v>
      </c>
      <c r="I399" s="58"/>
      <c r="J399" s="58">
        <v>23</v>
      </c>
      <c r="K399" s="58"/>
      <c r="L399" s="58"/>
      <c r="M399" s="58"/>
      <c r="N399" s="58"/>
      <c r="O399" s="58"/>
      <c r="P399" s="58">
        <v>23</v>
      </c>
      <c r="Q399" s="58"/>
      <c r="R399" s="58"/>
      <c r="S399" s="58"/>
      <c r="T399" s="58"/>
      <c r="U399" s="58"/>
      <c r="V399" s="58"/>
      <c r="W399" s="58"/>
      <c r="X399" s="58" t="s">
        <v>108</v>
      </c>
      <c r="Y399" s="58" t="s">
        <v>109</v>
      </c>
      <c r="Z399" s="58" t="s">
        <v>109</v>
      </c>
      <c r="AA399" s="58" t="s">
        <v>128</v>
      </c>
      <c r="AB399" s="58" t="s">
        <v>128</v>
      </c>
      <c r="AC399" s="58" t="s">
        <v>128</v>
      </c>
      <c r="AD399" s="129">
        <v>170</v>
      </c>
      <c r="AE399" s="58">
        <v>532</v>
      </c>
      <c r="AF399" s="58">
        <v>1380</v>
      </c>
      <c r="AG399" s="130" t="s">
        <v>1366</v>
      </c>
      <c r="AH399" s="56" t="s">
        <v>1500</v>
      </c>
      <c r="AI399" s="58" t="s">
        <v>1368</v>
      </c>
      <c r="AJ399" s="44"/>
      <c r="XEP399" s="44"/>
      <c r="XEQ399" s="44"/>
      <c r="XER399" s="44"/>
      <c r="XES399" s="44"/>
      <c r="XET399" s="44"/>
      <c r="XEU399" s="44"/>
    </row>
    <row r="400" spans="1:36 16370:16375" s="62" customFormat="1" ht="120" customHeight="1">
      <c r="A400" s="55" t="s">
        <v>1286</v>
      </c>
      <c r="B400" s="56" t="s">
        <v>1501</v>
      </c>
      <c r="C400" s="56" t="s">
        <v>1502</v>
      </c>
      <c r="D400" s="58" t="s">
        <v>203</v>
      </c>
      <c r="E400" s="58" t="s">
        <v>549</v>
      </c>
      <c r="F400" s="58" t="s">
        <v>130</v>
      </c>
      <c r="G400" s="58" t="s">
        <v>1289</v>
      </c>
      <c r="H400" s="58" t="s">
        <v>1365</v>
      </c>
      <c r="I400" s="58"/>
      <c r="J400" s="58">
        <v>10</v>
      </c>
      <c r="K400" s="58"/>
      <c r="L400" s="58"/>
      <c r="M400" s="58"/>
      <c r="N400" s="58"/>
      <c r="O400" s="58"/>
      <c r="P400" s="58">
        <v>10</v>
      </c>
      <c r="Q400" s="58"/>
      <c r="R400" s="58"/>
      <c r="S400" s="58"/>
      <c r="T400" s="58"/>
      <c r="U400" s="58"/>
      <c r="V400" s="58"/>
      <c r="W400" s="58"/>
      <c r="X400" s="58" t="s">
        <v>108</v>
      </c>
      <c r="Y400" s="58" t="s">
        <v>109</v>
      </c>
      <c r="Z400" s="58" t="s">
        <v>109</v>
      </c>
      <c r="AA400" s="58" t="s">
        <v>128</v>
      </c>
      <c r="AB400" s="58" t="s">
        <v>128</v>
      </c>
      <c r="AC400" s="58" t="s">
        <v>128</v>
      </c>
      <c r="AD400" s="129">
        <v>193</v>
      </c>
      <c r="AE400" s="58">
        <v>625</v>
      </c>
      <c r="AF400" s="58">
        <v>1540</v>
      </c>
      <c r="AG400" s="130" t="s">
        <v>1366</v>
      </c>
      <c r="AH400" s="56" t="s">
        <v>1503</v>
      </c>
      <c r="AI400" s="58" t="s">
        <v>1368</v>
      </c>
      <c r="AJ400" s="44"/>
      <c r="XEP400" s="44"/>
      <c r="XEQ400" s="44"/>
      <c r="XER400" s="44"/>
      <c r="XES400" s="44"/>
      <c r="XET400" s="44"/>
      <c r="XEU400" s="44"/>
    </row>
    <row r="401" spans="1:36 16370:16375" s="62" customFormat="1" ht="75" customHeight="1">
      <c r="A401" s="55" t="s">
        <v>1286</v>
      </c>
      <c r="B401" s="56" t="s">
        <v>1504</v>
      </c>
      <c r="C401" s="56" t="s">
        <v>1505</v>
      </c>
      <c r="D401" s="58" t="s">
        <v>203</v>
      </c>
      <c r="E401" s="58" t="s">
        <v>379</v>
      </c>
      <c r="F401" s="58" t="s">
        <v>130</v>
      </c>
      <c r="G401" s="58" t="s">
        <v>1289</v>
      </c>
      <c r="H401" s="58" t="s">
        <v>1365</v>
      </c>
      <c r="I401" s="58"/>
      <c r="J401" s="58">
        <v>1.3</v>
      </c>
      <c r="K401" s="58"/>
      <c r="L401" s="58"/>
      <c r="M401" s="58"/>
      <c r="N401" s="58"/>
      <c r="O401" s="58"/>
      <c r="P401" s="58">
        <v>1.3</v>
      </c>
      <c r="Q401" s="58"/>
      <c r="R401" s="58"/>
      <c r="S401" s="58"/>
      <c r="T401" s="58"/>
      <c r="U401" s="58"/>
      <c r="V401" s="58"/>
      <c r="W401" s="58"/>
      <c r="X401" s="58" t="s">
        <v>108</v>
      </c>
      <c r="Y401" s="58" t="s">
        <v>109</v>
      </c>
      <c r="Z401" s="58" t="s">
        <v>109</v>
      </c>
      <c r="AA401" s="58" t="s">
        <v>128</v>
      </c>
      <c r="AB401" s="58" t="s">
        <v>128</v>
      </c>
      <c r="AC401" s="58" t="s">
        <v>128</v>
      </c>
      <c r="AD401" s="129">
        <v>417</v>
      </c>
      <c r="AE401" s="58">
        <v>1377</v>
      </c>
      <c r="AF401" s="58">
        <v>3591</v>
      </c>
      <c r="AG401" s="130" t="s">
        <v>1366</v>
      </c>
      <c r="AH401" s="56" t="s">
        <v>1506</v>
      </c>
      <c r="AI401" s="58" t="s">
        <v>1368</v>
      </c>
      <c r="AJ401" s="44"/>
      <c r="XEP401" s="44"/>
      <c r="XEQ401" s="44"/>
      <c r="XER401" s="44"/>
      <c r="XES401" s="44"/>
      <c r="XET401" s="44"/>
      <c r="XEU401" s="44"/>
    </row>
    <row r="402" spans="1:36 16370:16375" s="62" customFormat="1" ht="96.9" customHeight="1">
      <c r="A402" s="55" t="s">
        <v>1286</v>
      </c>
      <c r="B402" s="56" t="s">
        <v>1507</v>
      </c>
      <c r="C402" s="56" t="s">
        <v>1508</v>
      </c>
      <c r="D402" s="58" t="s">
        <v>203</v>
      </c>
      <c r="E402" s="58" t="s">
        <v>391</v>
      </c>
      <c r="F402" s="58" t="s">
        <v>130</v>
      </c>
      <c r="G402" s="58" t="s">
        <v>1289</v>
      </c>
      <c r="H402" s="58" t="s">
        <v>1365</v>
      </c>
      <c r="I402" s="58"/>
      <c r="J402" s="58">
        <v>180</v>
      </c>
      <c r="K402" s="58"/>
      <c r="L402" s="58"/>
      <c r="M402" s="58"/>
      <c r="N402" s="58"/>
      <c r="O402" s="58"/>
      <c r="P402" s="58">
        <v>180</v>
      </c>
      <c r="Q402" s="58"/>
      <c r="R402" s="58"/>
      <c r="S402" s="58"/>
      <c r="T402" s="58"/>
      <c r="U402" s="58"/>
      <c r="V402" s="58"/>
      <c r="W402" s="58"/>
      <c r="X402" s="58" t="s">
        <v>108</v>
      </c>
      <c r="Y402" s="58" t="s">
        <v>109</v>
      </c>
      <c r="Z402" s="58" t="s">
        <v>109</v>
      </c>
      <c r="AA402" s="58" t="s">
        <v>128</v>
      </c>
      <c r="AB402" s="58" t="s">
        <v>128</v>
      </c>
      <c r="AC402" s="58" t="s">
        <v>128</v>
      </c>
      <c r="AD402" s="129">
        <v>236</v>
      </c>
      <c r="AE402" s="58">
        <v>734</v>
      </c>
      <c r="AF402" s="58">
        <v>2370</v>
      </c>
      <c r="AG402" s="130" t="s">
        <v>1366</v>
      </c>
      <c r="AH402" s="56" t="s">
        <v>1509</v>
      </c>
      <c r="AI402" s="58" t="s">
        <v>1368</v>
      </c>
      <c r="AJ402" s="44"/>
      <c r="XEP402" s="44"/>
      <c r="XEQ402" s="44"/>
      <c r="XER402" s="44"/>
      <c r="XES402" s="44"/>
      <c r="XET402" s="44"/>
      <c r="XEU402" s="44"/>
    </row>
    <row r="403" spans="1:36 16370:16375" s="62" customFormat="1" ht="96.9" customHeight="1">
      <c r="A403" s="55" t="s">
        <v>1286</v>
      </c>
      <c r="B403" s="56" t="s">
        <v>1510</v>
      </c>
      <c r="C403" s="56" t="s">
        <v>1511</v>
      </c>
      <c r="D403" s="58" t="s">
        <v>203</v>
      </c>
      <c r="E403" s="58" t="s">
        <v>1512</v>
      </c>
      <c r="F403" s="58" t="s">
        <v>130</v>
      </c>
      <c r="G403" s="58" t="s">
        <v>1289</v>
      </c>
      <c r="H403" s="58" t="s">
        <v>1365</v>
      </c>
      <c r="I403" s="58"/>
      <c r="J403" s="58">
        <v>2.5</v>
      </c>
      <c r="K403" s="58"/>
      <c r="L403" s="58"/>
      <c r="M403" s="58"/>
      <c r="N403" s="58"/>
      <c r="O403" s="58"/>
      <c r="P403" s="58">
        <v>2.5</v>
      </c>
      <c r="Q403" s="58"/>
      <c r="R403" s="58"/>
      <c r="S403" s="58"/>
      <c r="T403" s="58"/>
      <c r="U403" s="58"/>
      <c r="V403" s="58"/>
      <c r="W403" s="58"/>
      <c r="X403" s="58" t="s">
        <v>108</v>
      </c>
      <c r="Y403" s="58" t="s">
        <v>109</v>
      </c>
      <c r="Z403" s="58" t="s">
        <v>109</v>
      </c>
      <c r="AA403" s="58" t="s">
        <v>128</v>
      </c>
      <c r="AB403" s="58" t="s">
        <v>128</v>
      </c>
      <c r="AC403" s="58" t="s">
        <v>128</v>
      </c>
      <c r="AD403" s="129">
        <v>156</v>
      </c>
      <c r="AE403" s="58">
        <v>495</v>
      </c>
      <c r="AF403" s="58">
        <v>2407</v>
      </c>
      <c r="AG403" s="130" t="s">
        <v>1366</v>
      </c>
      <c r="AH403" s="56" t="s">
        <v>1513</v>
      </c>
      <c r="AI403" s="58" t="s">
        <v>1368</v>
      </c>
      <c r="AJ403" s="44"/>
      <c r="XEP403" s="44"/>
      <c r="XEQ403" s="44"/>
      <c r="XER403" s="44"/>
      <c r="XES403" s="44"/>
      <c r="XET403" s="44"/>
      <c r="XEU403" s="44"/>
    </row>
    <row r="404" spans="1:36 16370:16375" s="62" customFormat="1" ht="96.9" customHeight="1">
      <c r="A404" s="55" t="s">
        <v>1286</v>
      </c>
      <c r="B404" s="56" t="s">
        <v>1514</v>
      </c>
      <c r="C404" s="56" t="s">
        <v>1515</v>
      </c>
      <c r="D404" s="58" t="s">
        <v>196</v>
      </c>
      <c r="E404" s="58" t="s">
        <v>524</v>
      </c>
      <c r="F404" s="58" t="s">
        <v>130</v>
      </c>
      <c r="G404" s="58" t="s">
        <v>1289</v>
      </c>
      <c r="H404" s="58" t="s">
        <v>1365</v>
      </c>
      <c r="I404" s="58"/>
      <c r="J404" s="58">
        <v>40</v>
      </c>
      <c r="K404" s="58"/>
      <c r="L404" s="58"/>
      <c r="M404" s="58"/>
      <c r="N404" s="58"/>
      <c r="O404" s="58"/>
      <c r="P404" s="58">
        <v>40</v>
      </c>
      <c r="Q404" s="58"/>
      <c r="R404" s="58"/>
      <c r="S404" s="58"/>
      <c r="T404" s="58"/>
      <c r="U404" s="58"/>
      <c r="V404" s="58"/>
      <c r="W404" s="58"/>
      <c r="X404" s="58" t="s">
        <v>108</v>
      </c>
      <c r="Y404" s="58" t="s">
        <v>109</v>
      </c>
      <c r="Z404" s="58" t="s">
        <v>109</v>
      </c>
      <c r="AA404" s="58" t="s">
        <v>128</v>
      </c>
      <c r="AB404" s="58" t="s">
        <v>128</v>
      </c>
      <c r="AC404" s="58" t="s">
        <v>128</v>
      </c>
      <c r="AD404" s="129">
        <v>93</v>
      </c>
      <c r="AE404" s="58">
        <v>251</v>
      </c>
      <c r="AF404" s="58">
        <v>1064</v>
      </c>
      <c r="AG404" s="130" t="s">
        <v>1366</v>
      </c>
      <c r="AH404" s="56" t="s">
        <v>1516</v>
      </c>
      <c r="AI404" s="58" t="s">
        <v>1368</v>
      </c>
      <c r="AJ404" s="44"/>
      <c r="XEP404" s="44"/>
      <c r="XEQ404" s="44"/>
      <c r="XER404" s="44"/>
      <c r="XES404" s="44"/>
      <c r="XET404" s="44"/>
      <c r="XEU404" s="44"/>
    </row>
    <row r="405" spans="1:36 16370:16375" s="62" customFormat="1" ht="96.9" customHeight="1">
      <c r="A405" s="55" t="s">
        <v>1286</v>
      </c>
      <c r="B405" s="56" t="s">
        <v>1517</v>
      </c>
      <c r="C405" s="56" t="s">
        <v>1518</v>
      </c>
      <c r="D405" s="58" t="s">
        <v>196</v>
      </c>
      <c r="E405" s="58" t="s">
        <v>265</v>
      </c>
      <c r="F405" s="58" t="s">
        <v>130</v>
      </c>
      <c r="G405" s="58" t="s">
        <v>1289</v>
      </c>
      <c r="H405" s="58" t="s">
        <v>1365</v>
      </c>
      <c r="I405" s="58"/>
      <c r="J405" s="58">
        <v>53</v>
      </c>
      <c r="K405" s="58"/>
      <c r="L405" s="58"/>
      <c r="M405" s="58"/>
      <c r="N405" s="58"/>
      <c r="O405" s="58"/>
      <c r="P405" s="58">
        <v>53</v>
      </c>
      <c r="Q405" s="58"/>
      <c r="R405" s="58"/>
      <c r="S405" s="58"/>
      <c r="T405" s="58"/>
      <c r="U405" s="58"/>
      <c r="V405" s="58"/>
      <c r="W405" s="58"/>
      <c r="X405" s="58" t="s">
        <v>108</v>
      </c>
      <c r="Y405" s="58" t="s">
        <v>109</v>
      </c>
      <c r="Z405" s="58" t="s">
        <v>109</v>
      </c>
      <c r="AA405" s="58" t="s">
        <v>128</v>
      </c>
      <c r="AB405" s="58" t="s">
        <v>128</v>
      </c>
      <c r="AC405" s="58" t="s">
        <v>128</v>
      </c>
      <c r="AD405" s="129">
        <v>153</v>
      </c>
      <c r="AE405" s="58">
        <v>436</v>
      </c>
      <c r="AF405" s="58">
        <v>1456</v>
      </c>
      <c r="AG405" s="130" t="s">
        <v>1366</v>
      </c>
      <c r="AH405" s="56" t="s">
        <v>1519</v>
      </c>
      <c r="AI405" s="58" t="s">
        <v>1368</v>
      </c>
      <c r="AJ405" s="44"/>
      <c r="XEP405" s="44"/>
      <c r="XEQ405" s="44"/>
      <c r="XER405" s="44"/>
      <c r="XES405" s="44"/>
      <c r="XET405" s="44"/>
      <c r="XEU405" s="44"/>
    </row>
    <row r="406" spans="1:36 16370:16375" s="62" customFormat="1" ht="85.95" customHeight="1">
      <c r="A406" s="55" t="s">
        <v>1286</v>
      </c>
      <c r="B406" s="56" t="s">
        <v>1520</v>
      </c>
      <c r="C406" s="56" t="s">
        <v>1521</v>
      </c>
      <c r="D406" s="58" t="s">
        <v>196</v>
      </c>
      <c r="E406" s="58" t="s">
        <v>519</v>
      </c>
      <c r="F406" s="58" t="s">
        <v>130</v>
      </c>
      <c r="G406" s="58" t="s">
        <v>1289</v>
      </c>
      <c r="H406" s="58" t="s">
        <v>1365</v>
      </c>
      <c r="I406" s="58"/>
      <c r="J406" s="58">
        <v>15</v>
      </c>
      <c r="K406" s="58"/>
      <c r="L406" s="58"/>
      <c r="M406" s="58"/>
      <c r="N406" s="58"/>
      <c r="O406" s="58"/>
      <c r="P406" s="58">
        <v>15</v>
      </c>
      <c r="Q406" s="58"/>
      <c r="R406" s="58"/>
      <c r="S406" s="58"/>
      <c r="T406" s="58"/>
      <c r="U406" s="58"/>
      <c r="V406" s="58"/>
      <c r="W406" s="58"/>
      <c r="X406" s="58" t="s">
        <v>108</v>
      </c>
      <c r="Y406" s="58" t="s">
        <v>109</v>
      </c>
      <c r="Z406" s="58" t="s">
        <v>109</v>
      </c>
      <c r="AA406" s="58" t="s">
        <v>128</v>
      </c>
      <c r="AB406" s="58" t="s">
        <v>128</v>
      </c>
      <c r="AC406" s="58" t="s">
        <v>128</v>
      </c>
      <c r="AD406" s="129">
        <v>124</v>
      </c>
      <c r="AE406" s="58">
        <v>351</v>
      </c>
      <c r="AF406" s="58">
        <v>1940</v>
      </c>
      <c r="AG406" s="130" t="s">
        <v>1366</v>
      </c>
      <c r="AH406" s="56" t="s">
        <v>1522</v>
      </c>
      <c r="AI406" s="58" t="s">
        <v>1368</v>
      </c>
      <c r="AJ406" s="44"/>
      <c r="XEP406" s="44"/>
      <c r="XEQ406" s="44"/>
      <c r="XER406" s="44"/>
      <c r="XES406" s="44"/>
      <c r="XET406" s="44"/>
      <c r="XEU406" s="44"/>
    </row>
    <row r="407" spans="1:36 16370:16375" s="62" customFormat="1" ht="87" customHeight="1">
      <c r="A407" s="55" t="s">
        <v>1286</v>
      </c>
      <c r="B407" s="56" t="s">
        <v>1523</v>
      </c>
      <c r="C407" s="56" t="s">
        <v>1524</v>
      </c>
      <c r="D407" s="58" t="s">
        <v>196</v>
      </c>
      <c r="E407" s="58" t="s">
        <v>539</v>
      </c>
      <c r="F407" s="58" t="s">
        <v>130</v>
      </c>
      <c r="G407" s="58" t="s">
        <v>1289</v>
      </c>
      <c r="H407" s="58" t="s">
        <v>1365</v>
      </c>
      <c r="I407" s="58"/>
      <c r="J407" s="58">
        <v>10</v>
      </c>
      <c r="K407" s="58"/>
      <c r="L407" s="58"/>
      <c r="M407" s="58"/>
      <c r="N407" s="58"/>
      <c r="O407" s="58"/>
      <c r="P407" s="58">
        <v>10</v>
      </c>
      <c r="Q407" s="58"/>
      <c r="R407" s="58"/>
      <c r="S407" s="58"/>
      <c r="T407" s="58"/>
      <c r="U407" s="58"/>
      <c r="V407" s="58"/>
      <c r="W407" s="58"/>
      <c r="X407" s="58" t="s">
        <v>108</v>
      </c>
      <c r="Y407" s="58" t="s">
        <v>109</v>
      </c>
      <c r="Z407" s="58" t="s">
        <v>109</v>
      </c>
      <c r="AA407" s="58" t="s">
        <v>128</v>
      </c>
      <c r="AB407" s="58" t="s">
        <v>128</v>
      </c>
      <c r="AC407" s="58" t="s">
        <v>128</v>
      </c>
      <c r="AD407" s="129">
        <v>327</v>
      </c>
      <c r="AE407" s="58">
        <v>1048</v>
      </c>
      <c r="AF407" s="58">
        <v>2097</v>
      </c>
      <c r="AG407" s="130" t="s">
        <v>1366</v>
      </c>
      <c r="AH407" s="56" t="s">
        <v>1525</v>
      </c>
      <c r="AI407" s="58" t="s">
        <v>1368</v>
      </c>
      <c r="AJ407" s="44"/>
      <c r="XEP407" s="44"/>
      <c r="XEQ407" s="44"/>
      <c r="XER407" s="44"/>
      <c r="XES407" s="44"/>
      <c r="XET407" s="44"/>
      <c r="XEU407" s="44"/>
    </row>
    <row r="408" spans="1:36 16370:16375" s="62" customFormat="1" ht="125.1" customHeight="1">
      <c r="A408" s="55" t="s">
        <v>1286</v>
      </c>
      <c r="B408" s="56" t="s">
        <v>1526</v>
      </c>
      <c r="C408" s="56" t="s">
        <v>1527</v>
      </c>
      <c r="D408" s="58" t="s">
        <v>196</v>
      </c>
      <c r="E408" s="58" t="s">
        <v>531</v>
      </c>
      <c r="F408" s="58" t="s">
        <v>130</v>
      </c>
      <c r="G408" s="58" t="s">
        <v>1289</v>
      </c>
      <c r="H408" s="58" t="s">
        <v>1365</v>
      </c>
      <c r="I408" s="58"/>
      <c r="J408" s="58">
        <v>23</v>
      </c>
      <c r="K408" s="58"/>
      <c r="L408" s="58"/>
      <c r="M408" s="58"/>
      <c r="N408" s="58"/>
      <c r="O408" s="58"/>
      <c r="P408" s="58">
        <v>23</v>
      </c>
      <c r="Q408" s="58"/>
      <c r="R408" s="58"/>
      <c r="S408" s="58"/>
      <c r="T408" s="58"/>
      <c r="U408" s="58"/>
      <c r="V408" s="58"/>
      <c r="W408" s="58"/>
      <c r="X408" s="58" t="s">
        <v>108</v>
      </c>
      <c r="Y408" s="58" t="s">
        <v>109</v>
      </c>
      <c r="Z408" s="58" t="s">
        <v>109</v>
      </c>
      <c r="AA408" s="58" t="s">
        <v>128</v>
      </c>
      <c r="AB408" s="58" t="s">
        <v>128</v>
      </c>
      <c r="AC408" s="58" t="s">
        <v>128</v>
      </c>
      <c r="AD408" s="129">
        <v>171</v>
      </c>
      <c r="AE408" s="58">
        <v>448</v>
      </c>
      <c r="AF408" s="58">
        <v>1421</v>
      </c>
      <c r="AG408" s="130" t="s">
        <v>1366</v>
      </c>
      <c r="AH408" s="56" t="s">
        <v>1528</v>
      </c>
      <c r="AI408" s="58" t="s">
        <v>1368</v>
      </c>
      <c r="AJ408" s="44"/>
      <c r="XEP408" s="44"/>
      <c r="XEQ408" s="44"/>
      <c r="XER408" s="44"/>
      <c r="XES408" s="44"/>
      <c r="XET408" s="44"/>
      <c r="XEU408" s="44"/>
    </row>
    <row r="409" spans="1:36 16370:16375" s="62" customFormat="1" ht="116.1" customHeight="1">
      <c r="A409" s="55" t="s">
        <v>1286</v>
      </c>
      <c r="B409" s="56" t="s">
        <v>1529</v>
      </c>
      <c r="C409" s="56" t="s">
        <v>1530</v>
      </c>
      <c r="D409" s="58" t="s">
        <v>196</v>
      </c>
      <c r="E409" s="58" t="s">
        <v>544</v>
      </c>
      <c r="F409" s="58" t="s">
        <v>130</v>
      </c>
      <c r="G409" s="58" t="s">
        <v>1289</v>
      </c>
      <c r="H409" s="58" t="s">
        <v>1365</v>
      </c>
      <c r="I409" s="58"/>
      <c r="J409" s="58">
        <v>64</v>
      </c>
      <c r="K409" s="58"/>
      <c r="L409" s="58"/>
      <c r="M409" s="58"/>
      <c r="N409" s="58"/>
      <c r="O409" s="58"/>
      <c r="P409" s="58">
        <v>64</v>
      </c>
      <c r="Q409" s="58"/>
      <c r="R409" s="58"/>
      <c r="S409" s="58"/>
      <c r="T409" s="58"/>
      <c r="U409" s="58"/>
      <c r="V409" s="58"/>
      <c r="W409" s="58"/>
      <c r="X409" s="58" t="s">
        <v>108</v>
      </c>
      <c r="Y409" s="58" t="s">
        <v>109</v>
      </c>
      <c r="Z409" s="58" t="s">
        <v>109</v>
      </c>
      <c r="AA409" s="58" t="s">
        <v>128</v>
      </c>
      <c r="AB409" s="58" t="s">
        <v>128</v>
      </c>
      <c r="AC409" s="58" t="s">
        <v>128</v>
      </c>
      <c r="AD409" s="129">
        <v>196</v>
      </c>
      <c r="AE409" s="58">
        <v>635</v>
      </c>
      <c r="AF409" s="58">
        <v>1439</v>
      </c>
      <c r="AG409" s="130" t="s">
        <v>1366</v>
      </c>
      <c r="AH409" s="56" t="s">
        <v>1531</v>
      </c>
      <c r="AI409" s="58" t="s">
        <v>1368</v>
      </c>
      <c r="AJ409" s="44"/>
      <c r="XEP409" s="44"/>
      <c r="XEQ409" s="44"/>
      <c r="XER409" s="44"/>
      <c r="XES409" s="44"/>
      <c r="XET409" s="44"/>
      <c r="XEU409" s="44"/>
    </row>
    <row r="410" spans="1:36 16370:16375" s="62" customFormat="1" ht="96.9" customHeight="1">
      <c r="A410" s="55" t="s">
        <v>1286</v>
      </c>
      <c r="B410" s="56" t="s">
        <v>1532</v>
      </c>
      <c r="C410" s="56" t="s">
        <v>1533</v>
      </c>
      <c r="D410" s="58" t="s">
        <v>215</v>
      </c>
      <c r="E410" s="58" t="s">
        <v>216</v>
      </c>
      <c r="F410" s="58" t="s">
        <v>130</v>
      </c>
      <c r="G410" s="58" t="s">
        <v>1289</v>
      </c>
      <c r="H410" s="58" t="s">
        <v>1365</v>
      </c>
      <c r="I410" s="58"/>
      <c r="J410" s="58">
        <v>26</v>
      </c>
      <c r="K410" s="58"/>
      <c r="L410" s="58"/>
      <c r="M410" s="58"/>
      <c r="N410" s="58"/>
      <c r="O410" s="58"/>
      <c r="P410" s="58">
        <v>26</v>
      </c>
      <c r="Q410" s="58"/>
      <c r="R410" s="58"/>
      <c r="S410" s="58"/>
      <c r="T410" s="58"/>
      <c r="U410" s="58"/>
      <c r="V410" s="58"/>
      <c r="W410" s="58"/>
      <c r="X410" s="58" t="s">
        <v>108</v>
      </c>
      <c r="Y410" s="58" t="s">
        <v>109</v>
      </c>
      <c r="Z410" s="58" t="s">
        <v>109</v>
      </c>
      <c r="AA410" s="58" t="s">
        <v>128</v>
      </c>
      <c r="AB410" s="58" t="s">
        <v>128</v>
      </c>
      <c r="AC410" s="58" t="s">
        <v>128</v>
      </c>
      <c r="AD410" s="129">
        <v>192</v>
      </c>
      <c r="AE410" s="129">
        <v>566</v>
      </c>
      <c r="AF410" s="58">
        <v>1740</v>
      </c>
      <c r="AG410" s="130" t="s">
        <v>1366</v>
      </c>
      <c r="AH410" s="56" t="s">
        <v>1534</v>
      </c>
      <c r="AI410" s="58" t="s">
        <v>1368</v>
      </c>
      <c r="AJ410" s="44"/>
      <c r="XEP410" s="44"/>
      <c r="XEQ410" s="44"/>
      <c r="XER410" s="44"/>
      <c r="XES410" s="44"/>
      <c r="XET410" s="44"/>
      <c r="XEU410" s="44"/>
    </row>
    <row r="411" spans="1:36 16370:16375" s="62" customFormat="1" ht="96.9" customHeight="1">
      <c r="A411" s="55" t="s">
        <v>1286</v>
      </c>
      <c r="B411" s="56" t="s">
        <v>1535</v>
      </c>
      <c r="C411" s="56" t="s">
        <v>1536</v>
      </c>
      <c r="D411" s="58" t="s">
        <v>215</v>
      </c>
      <c r="E411" s="58" t="s">
        <v>495</v>
      </c>
      <c r="F411" s="58" t="s">
        <v>130</v>
      </c>
      <c r="G411" s="58" t="s">
        <v>1289</v>
      </c>
      <c r="H411" s="58" t="s">
        <v>1365</v>
      </c>
      <c r="I411" s="58"/>
      <c r="J411" s="58">
        <v>37</v>
      </c>
      <c r="K411" s="58"/>
      <c r="L411" s="58"/>
      <c r="M411" s="58"/>
      <c r="N411" s="58"/>
      <c r="O411" s="58"/>
      <c r="P411" s="58">
        <v>37</v>
      </c>
      <c r="Q411" s="58"/>
      <c r="R411" s="58"/>
      <c r="S411" s="58"/>
      <c r="T411" s="58"/>
      <c r="U411" s="58"/>
      <c r="V411" s="58"/>
      <c r="W411" s="58"/>
      <c r="X411" s="58" t="s">
        <v>108</v>
      </c>
      <c r="Y411" s="58" t="s">
        <v>109</v>
      </c>
      <c r="Z411" s="58" t="s">
        <v>109</v>
      </c>
      <c r="AA411" s="58" t="s">
        <v>128</v>
      </c>
      <c r="AB411" s="58" t="s">
        <v>128</v>
      </c>
      <c r="AC411" s="58" t="s">
        <v>128</v>
      </c>
      <c r="AD411" s="129">
        <v>147</v>
      </c>
      <c r="AE411" s="58">
        <v>498</v>
      </c>
      <c r="AF411" s="58">
        <v>1579</v>
      </c>
      <c r="AG411" s="130" t="s">
        <v>1366</v>
      </c>
      <c r="AH411" s="56" t="s">
        <v>1537</v>
      </c>
      <c r="AI411" s="58" t="s">
        <v>1368</v>
      </c>
      <c r="AJ411" s="44"/>
      <c r="XEP411" s="44"/>
      <c r="XEQ411" s="44"/>
      <c r="XER411" s="44"/>
      <c r="XES411" s="44"/>
      <c r="XET411" s="44"/>
      <c r="XEU411" s="44"/>
    </row>
    <row r="412" spans="1:36 16370:16375" s="62" customFormat="1" ht="96.9" customHeight="1">
      <c r="A412" s="55" t="s">
        <v>1286</v>
      </c>
      <c r="B412" s="56" t="s">
        <v>1538</v>
      </c>
      <c r="C412" s="56" t="s">
        <v>1539</v>
      </c>
      <c r="D412" s="58" t="s">
        <v>215</v>
      </c>
      <c r="E412" s="58" t="s">
        <v>509</v>
      </c>
      <c r="F412" s="58" t="s">
        <v>130</v>
      </c>
      <c r="G412" s="58" t="s">
        <v>1289</v>
      </c>
      <c r="H412" s="58" t="s">
        <v>1365</v>
      </c>
      <c r="I412" s="58"/>
      <c r="J412" s="58">
        <v>40</v>
      </c>
      <c r="K412" s="58"/>
      <c r="L412" s="58"/>
      <c r="M412" s="58"/>
      <c r="N412" s="58"/>
      <c r="O412" s="58"/>
      <c r="P412" s="58">
        <v>40</v>
      </c>
      <c r="Q412" s="58"/>
      <c r="R412" s="58"/>
      <c r="S412" s="58"/>
      <c r="T412" s="58"/>
      <c r="U412" s="58"/>
      <c r="V412" s="58"/>
      <c r="W412" s="58"/>
      <c r="X412" s="58" t="s">
        <v>108</v>
      </c>
      <c r="Y412" s="58" t="s">
        <v>109</v>
      </c>
      <c r="Z412" s="58" t="s">
        <v>109</v>
      </c>
      <c r="AA412" s="58" t="s">
        <v>128</v>
      </c>
      <c r="AB412" s="58" t="s">
        <v>128</v>
      </c>
      <c r="AC412" s="58" t="s">
        <v>128</v>
      </c>
      <c r="AD412" s="129">
        <v>420</v>
      </c>
      <c r="AE412" s="58">
        <v>1394</v>
      </c>
      <c r="AF412" s="58">
        <v>2850</v>
      </c>
      <c r="AG412" s="130" t="s">
        <v>1366</v>
      </c>
      <c r="AH412" s="56" t="s">
        <v>1540</v>
      </c>
      <c r="AI412" s="58" t="s">
        <v>1368</v>
      </c>
      <c r="AJ412" s="44"/>
      <c r="XEP412" s="44"/>
      <c r="XEQ412" s="44"/>
      <c r="XER412" s="44"/>
      <c r="XES412" s="44"/>
      <c r="XET412" s="44"/>
      <c r="XEU412" s="44"/>
    </row>
    <row r="413" spans="1:36 16370:16375" s="62" customFormat="1" ht="96.9" customHeight="1">
      <c r="A413" s="55" t="s">
        <v>1286</v>
      </c>
      <c r="B413" s="56" t="s">
        <v>1541</v>
      </c>
      <c r="C413" s="56" t="s">
        <v>1542</v>
      </c>
      <c r="D413" s="58" t="s">
        <v>215</v>
      </c>
      <c r="E413" s="58" t="s">
        <v>504</v>
      </c>
      <c r="F413" s="58" t="s">
        <v>130</v>
      </c>
      <c r="G413" s="58" t="s">
        <v>1289</v>
      </c>
      <c r="H413" s="58" t="s">
        <v>1365</v>
      </c>
      <c r="I413" s="58"/>
      <c r="J413" s="58">
        <v>4</v>
      </c>
      <c r="K413" s="58"/>
      <c r="L413" s="58"/>
      <c r="M413" s="58"/>
      <c r="N413" s="58"/>
      <c r="O413" s="58"/>
      <c r="P413" s="58">
        <v>4</v>
      </c>
      <c r="Q413" s="58"/>
      <c r="R413" s="58"/>
      <c r="S413" s="58"/>
      <c r="T413" s="58"/>
      <c r="U413" s="58"/>
      <c r="V413" s="58"/>
      <c r="W413" s="58"/>
      <c r="X413" s="58" t="s">
        <v>108</v>
      </c>
      <c r="Y413" s="58" t="s">
        <v>109</v>
      </c>
      <c r="Z413" s="58" t="s">
        <v>109</v>
      </c>
      <c r="AA413" s="58" t="s">
        <v>128</v>
      </c>
      <c r="AB413" s="58" t="s">
        <v>128</v>
      </c>
      <c r="AC413" s="58" t="s">
        <v>128</v>
      </c>
      <c r="AD413" s="129">
        <v>193</v>
      </c>
      <c r="AE413" s="58">
        <v>651</v>
      </c>
      <c r="AF413" s="58">
        <v>2008</v>
      </c>
      <c r="AG413" s="130" t="s">
        <v>1366</v>
      </c>
      <c r="AH413" s="56" t="s">
        <v>1543</v>
      </c>
      <c r="AI413" s="58" t="s">
        <v>1368</v>
      </c>
      <c r="AJ413" s="44"/>
      <c r="XEP413" s="44"/>
      <c r="XEQ413" s="44"/>
      <c r="XER413" s="44"/>
      <c r="XES413" s="44"/>
      <c r="XET413" s="44"/>
      <c r="XEU413" s="44"/>
    </row>
    <row r="414" spans="1:36 16370:16375" s="62" customFormat="1" ht="96.9" customHeight="1">
      <c r="A414" s="55" t="s">
        <v>1286</v>
      </c>
      <c r="B414" s="56" t="s">
        <v>1544</v>
      </c>
      <c r="C414" s="56" t="s">
        <v>1545</v>
      </c>
      <c r="D414" s="58" t="s">
        <v>215</v>
      </c>
      <c r="E414" s="58" t="s">
        <v>500</v>
      </c>
      <c r="F414" s="58" t="s">
        <v>130</v>
      </c>
      <c r="G414" s="58" t="s">
        <v>1289</v>
      </c>
      <c r="H414" s="58" t="s">
        <v>1365</v>
      </c>
      <c r="I414" s="58"/>
      <c r="J414" s="58">
        <v>33</v>
      </c>
      <c r="K414" s="58"/>
      <c r="L414" s="58"/>
      <c r="M414" s="58"/>
      <c r="N414" s="58"/>
      <c r="O414" s="58"/>
      <c r="P414" s="58">
        <v>33</v>
      </c>
      <c r="Q414" s="58"/>
      <c r="R414" s="58"/>
      <c r="S414" s="58"/>
      <c r="T414" s="58"/>
      <c r="U414" s="58"/>
      <c r="V414" s="58"/>
      <c r="W414" s="58"/>
      <c r="X414" s="58" t="s">
        <v>108</v>
      </c>
      <c r="Y414" s="58" t="s">
        <v>109</v>
      </c>
      <c r="Z414" s="58" t="s">
        <v>109</v>
      </c>
      <c r="AA414" s="58" t="s">
        <v>128</v>
      </c>
      <c r="AB414" s="58" t="s">
        <v>128</v>
      </c>
      <c r="AC414" s="58" t="s">
        <v>128</v>
      </c>
      <c r="AD414" s="129">
        <v>271</v>
      </c>
      <c r="AE414" s="58">
        <v>869</v>
      </c>
      <c r="AF414" s="58">
        <v>3262</v>
      </c>
      <c r="AG414" s="130" t="s">
        <v>1366</v>
      </c>
      <c r="AH414" s="56" t="s">
        <v>1546</v>
      </c>
      <c r="AI414" s="58" t="s">
        <v>1368</v>
      </c>
      <c r="AJ414" s="44"/>
      <c r="XEP414" s="44"/>
      <c r="XEQ414" s="44"/>
      <c r="XER414" s="44"/>
      <c r="XES414" s="44"/>
      <c r="XET414" s="44"/>
      <c r="XEU414" s="44"/>
    </row>
    <row r="415" spans="1:36 16370:16375" s="62" customFormat="1" ht="96.9" customHeight="1">
      <c r="A415" s="55" t="s">
        <v>1286</v>
      </c>
      <c r="B415" s="56" t="s">
        <v>1547</v>
      </c>
      <c r="C415" s="56" t="s">
        <v>1548</v>
      </c>
      <c r="D415" s="58" t="s">
        <v>247</v>
      </c>
      <c r="E415" s="58" t="s">
        <v>482</v>
      </c>
      <c r="F415" s="58" t="s">
        <v>130</v>
      </c>
      <c r="G415" s="58" t="s">
        <v>1289</v>
      </c>
      <c r="H415" s="58" t="s">
        <v>1365</v>
      </c>
      <c r="I415" s="58"/>
      <c r="J415" s="58">
        <v>32</v>
      </c>
      <c r="K415" s="58"/>
      <c r="L415" s="58"/>
      <c r="M415" s="58"/>
      <c r="N415" s="58"/>
      <c r="O415" s="58"/>
      <c r="P415" s="58">
        <v>32</v>
      </c>
      <c r="Q415" s="58"/>
      <c r="R415" s="58"/>
      <c r="S415" s="58"/>
      <c r="T415" s="58"/>
      <c r="U415" s="58"/>
      <c r="V415" s="58"/>
      <c r="W415" s="58"/>
      <c r="X415" s="58" t="s">
        <v>108</v>
      </c>
      <c r="Y415" s="58" t="s">
        <v>109</v>
      </c>
      <c r="Z415" s="58" t="s">
        <v>109</v>
      </c>
      <c r="AA415" s="58" t="s">
        <v>128</v>
      </c>
      <c r="AB415" s="58" t="s">
        <v>128</v>
      </c>
      <c r="AC415" s="58" t="s">
        <v>128</v>
      </c>
      <c r="AD415" s="129">
        <v>173</v>
      </c>
      <c r="AE415" s="58">
        <v>490</v>
      </c>
      <c r="AF415" s="58">
        <v>1222</v>
      </c>
      <c r="AG415" s="130" t="s">
        <v>1366</v>
      </c>
      <c r="AH415" s="56" t="s">
        <v>1549</v>
      </c>
      <c r="AI415" s="58" t="s">
        <v>1368</v>
      </c>
      <c r="AJ415" s="44"/>
      <c r="XEP415" s="44"/>
      <c r="XEQ415" s="44"/>
      <c r="XER415" s="44"/>
      <c r="XES415" s="44"/>
      <c r="XET415" s="44"/>
      <c r="XEU415" s="44"/>
    </row>
    <row r="416" spans="1:36 16370:16375" s="62" customFormat="1" ht="96.9" customHeight="1">
      <c r="A416" s="55" t="s">
        <v>1286</v>
      </c>
      <c r="B416" s="56" t="s">
        <v>1550</v>
      </c>
      <c r="C416" s="56" t="s">
        <v>1551</v>
      </c>
      <c r="D416" s="58" t="s">
        <v>247</v>
      </c>
      <c r="E416" s="58" t="s">
        <v>261</v>
      </c>
      <c r="F416" s="58" t="s">
        <v>130</v>
      </c>
      <c r="G416" s="58" t="s">
        <v>1289</v>
      </c>
      <c r="H416" s="58" t="s">
        <v>1365</v>
      </c>
      <c r="I416" s="58"/>
      <c r="J416" s="58">
        <v>35</v>
      </c>
      <c r="K416" s="58"/>
      <c r="L416" s="58"/>
      <c r="M416" s="58"/>
      <c r="N416" s="58"/>
      <c r="O416" s="58"/>
      <c r="P416" s="58">
        <v>35</v>
      </c>
      <c r="Q416" s="58"/>
      <c r="R416" s="58"/>
      <c r="S416" s="58"/>
      <c r="T416" s="58"/>
      <c r="U416" s="58"/>
      <c r="V416" s="58"/>
      <c r="W416" s="58"/>
      <c r="X416" s="58" t="s">
        <v>108</v>
      </c>
      <c r="Y416" s="58" t="s">
        <v>109</v>
      </c>
      <c r="Z416" s="58" t="s">
        <v>109</v>
      </c>
      <c r="AA416" s="58" t="s">
        <v>128</v>
      </c>
      <c r="AB416" s="58" t="s">
        <v>128</v>
      </c>
      <c r="AC416" s="58" t="s">
        <v>128</v>
      </c>
      <c r="AD416" s="129">
        <v>162</v>
      </c>
      <c r="AE416" s="58">
        <v>538</v>
      </c>
      <c r="AF416" s="58">
        <v>937</v>
      </c>
      <c r="AG416" s="130" t="s">
        <v>1366</v>
      </c>
      <c r="AH416" s="56" t="s">
        <v>1552</v>
      </c>
      <c r="AI416" s="58" t="s">
        <v>1368</v>
      </c>
      <c r="AJ416" s="44"/>
      <c r="XEP416" s="44"/>
      <c r="XEQ416" s="44"/>
      <c r="XER416" s="44"/>
      <c r="XES416" s="44"/>
      <c r="XET416" s="44"/>
      <c r="XEU416" s="44"/>
    </row>
    <row r="417" spans="1:41 16337:16375" s="62" customFormat="1" ht="79.05" customHeight="1">
      <c r="A417" s="55" t="s">
        <v>1286</v>
      </c>
      <c r="B417" s="56" t="s">
        <v>1553</v>
      </c>
      <c r="C417" s="56" t="s">
        <v>1554</v>
      </c>
      <c r="D417" s="58" t="s">
        <v>247</v>
      </c>
      <c r="E417" s="58" t="s">
        <v>256</v>
      </c>
      <c r="F417" s="58" t="s">
        <v>130</v>
      </c>
      <c r="G417" s="58" t="s">
        <v>1289</v>
      </c>
      <c r="H417" s="58" t="s">
        <v>1365</v>
      </c>
      <c r="I417" s="58"/>
      <c r="J417" s="58">
        <v>3</v>
      </c>
      <c r="K417" s="58"/>
      <c r="L417" s="58"/>
      <c r="M417" s="58"/>
      <c r="N417" s="58"/>
      <c r="O417" s="58"/>
      <c r="P417" s="58">
        <v>3</v>
      </c>
      <c r="Q417" s="58"/>
      <c r="R417" s="58"/>
      <c r="S417" s="58"/>
      <c r="T417" s="58"/>
      <c r="U417" s="58"/>
      <c r="V417" s="58"/>
      <c r="W417" s="58"/>
      <c r="X417" s="58" t="s">
        <v>108</v>
      </c>
      <c r="Y417" s="58" t="s">
        <v>109</v>
      </c>
      <c r="Z417" s="58" t="s">
        <v>109</v>
      </c>
      <c r="AA417" s="58" t="s">
        <v>128</v>
      </c>
      <c r="AB417" s="58" t="s">
        <v>128</v>
      </c>
      <c r="AC417" s="58" t="s">
        <v>128</v>
      </c>
      <c r="AD417" s="129">
        <v>215</v>
      </c>
      <c r="AE417" s="58">
        <v>671</v>
      </c>
      <c r="AF417" s="58">
        <v>1298</v>
      </c>
      <c r="AG417" s="130" t="s">
        <v>1366</v>
      </c>
      <c r="AH417" s="56" t="s">
        <v>1555</v>
      </c>
      <c r="AI417" s="58" t="s">
        <v>1368</v>
      </c>
      <c r="AJ417" s="44"/>
      <c r="XEP417" s="44"/>
      <c r="XEQ417" s="44"/>
      <c r="XER417" s="44"/>
      <c r="XES417" s="44"/>
      <c r="XET417" s="44"/>
      <c r="XEU417" s="44"/>
    </row>
    <row r="418" spans="1:41 16337:16375" s="62" customFormat="1" ht="54" customHeight="1">
      <c r="A418" s="55" t="s">
        <v>1286</v>
      </c>
      <c r="B418" s="56" t="s">
        <v>1556</v>
      </c>
      <c r="C418" s="56" t="s">
        <v>1557</v>
      </c>
      <c r="D418" s="58" t="s">
        <v>247</v>
      </c>
      <c r="E418" s="58" t="s">
        <v>274</v>
      </c>
      <c r="F418" s="58" t="s">
        <v>130</v>
      </c>
      <c r="G418" s="58" t="s">
        <v>1289</v>
      </c>
      <c r="H418" s="58" t="s">
        <v>1365</v>
      </c>
      <c r="I418" s="58"/>
      <c r="J418" s="58">
        <v>2.5</v>
      </c>
      <c r="K418" s="58"/>
      <c r="L418" s="58"/>
      <c r="M418" s="58"/>
      <c r="N418" s="58"/>
      <c r="O418" s="58"/>
      <c r="P418" s="58">
        <v>2.5</v>
      </c>
      <c r="Q418" s="58"/>
      <c r="R418" s="58"/>
      <c r="S418" s="58"/>
      <c r="T418" s="58"/>
      <c r="U418" s="58"/>
      <c r="V418" s="58"/>
      <c r="W418" s="58"/>
      <c r="X418" s="58" t="s">
        <v>108</v>
      </c>
      <c r="Y418" s="58" t="s">
        <v>109</v>
      </c>
      <c r="Z418" s="58" t="s">
        <v>109</v>
      </c>
      <c r="AA418" s="58" t="s">
        <v>128</v>
      </c>
      <c r="AB418" s="58" t="s">
        <v>128</v>
      </c>
      <c r="AC418" s="58" t="s">
        <v>128</v>
      </c>
      <c r="AD418" s="129">
        <v>22</v>
      </c>
      <c r="AE418" s="58">
        <v>50</v>
      </c>
      <c r="AF418" s="58">
        <v>200</v>
      </c>
      <c r="AG418" s="130" t="s">
        <v>1366</v>
      </c>
      <c r="AH418" s="56" t="s">
        <v>1558</v>
      </c>
      <c r="AI418" s="58" t="s">
        <v>1368</v>
      </c>
      <c r="AJ418" s="44"/>
      <c r="XEP418" s="44"/>
      <c r="XEQ418" s="44"/>
      <c r="XER418" s="44"/>
      <c r="XES418" s="44"/>
      <c r="XET418" s="44"/>
      <c r="XEU418" s="44"/>
    </row>
    <row r="419" spans="1:41 16337:16375" s="44" customFormat="1" ht="64.95" customHeight="1">
      <c r="A419" s="55" t="s">
        <v>1286</v>
      </c>
      <c r="B419" s="56" t="s">
        <v>1559</v>
      </c>
      <c r="C419" s="56" t="s">
        <v>1560</v>
      </c>
      <c r="D419" s="58" t="s">
        <v>247</v>
      </c>
      <c r="E419" s="58" t="s">
        <v>910</v>
      </c>
      <c r="F419" s="58" t="s">
        <v>130</v>
      </c>
      <c r="G419" s="58" t="s">
        <v>1289</v>
      </c>
      <c r="H419" s="58" t="s">
        <v>1365</v>
      </c>
      <c r="I419" s="58"/>
      <c r="J419" s="58">
        <v>6</v>
      </c>
      <c r="K419" s="58"/>
      <c r="L419" s="58"/>
      <c r="M419" s="58"/>
      <c r="N419" s="58"/>
      <c r="O419" s="58"/>
      <c r="P419" s="58">
        <v>6</v>
      </c>
      <c r="Q419" s="58"/>
      <c r="R419" s="58"/>
      <c r="S419" s="58"/>
      <c r="T419" s="58"/>
      <c r="U419" s="58"/>
      <c r="V419" s="58"/>
      <c r="W419" s="58"/>
      <c r="X419" s="58" t="s">
        <v>108</v>
      </c>
      <c r="Y419" s="58" t="s">
        <v>109</v>
      </c>
      <c r="Z419" s="58" t="s">
        <v>109</v>
      </c>
      <c r="AA419" s="58" t="s">
        <v>128</v>
      </c>
      <c r="AB419" s="58" t="s">
        <v>128</v>
      </c>
      <c r="AC419" s="58" t="s">
        <v>128</v>
      </c>
      <c r="AD419" s="129">
        <v>12</v>
      </c>
      <c r="AE419" s="58">
        <v>40</v>
      </c>
      <c r="AF419" s="58">
        <v>100</v>
      </c>
      <c r="AG419" s="130" t="s">
        <v>1366</v>
      </c>
      <c r="AH419" s="56" t="s">
        <v>1561</v>
      </c>
      <c r="AI419" s="58" t="s">
        <v>1368</v>
      </c>
      <c r="AJ419" s="58" t="s">
        <v>128</v>
      </c>
    </row>
    <row r="420" spans="1:41 16337:16375" s="44" customFormat="1" ht="84" customHeight="1">
      <c r="A420" s="55" t="s">
        <v>1286</v>
      </c>
      <c r="B420" s="56" t="s">
        <v>1562</v>
      </c>
      <c r="C420" s="56" t="s">
        <v>1563</v>
      </c>
      <c r="D420" s="58" t="s">
        <v>247</v>
      </c>
      <c r="E420" s="58" t="s">
        <v>265</v>
      </c>
      <c r="F420" s="58" t="s">
        <v>130</v>
      </c>
      <c r="G420" s="58" t="s">
        <v>1289</v>
      </c>
      <c r="H420" s="58" t="s">
        <v>1365</v>
      </c>
      <c r="I420" s="58"/>
      <c r="J420" s="58">
        <v>16</v>
      </c>
      <c r="K420" s="58"/>
      <c r="L420" s="58"/>
      <c r="M420" s="58"/>
      <c r="N420" s="58"/>
      <c r="O420" s="58"/>
      <c r="P420" s="58">
        <v>16</v>
      </c>
      <c r="Q420" s="58"/>
      <c r="R420" s="58"/>
      <c r="S420" s="58"/>
      <c r="T420" s="58"/>
      <c r="U420" s="58"/>
      <c r="V420" s="58"/>
      <c r="W420" s="58"/>
      <c r="X420" s="58" t="s">
        <v>108</v>
      </c>
      <c r="Y420" s="58" t="s">
        <v>109</v>
      </c>
      <c r="Z420" s="58" t="s">
        <v>109</v>
      </c>
      <c r="AA420" s="58" t="s">
        <v>128</v>
      </c>
      <c r="AB420" s="58" t="s">
        <v>128</v>
      </c>
      <c r="AC420" s="58" t="s">
        <v>128</v>
      </c>
      <c r="AD420" s="129">
        <v>75</v>
      </c>
      <c r="AE420" s="58">
        <v>210</v>
      </c>
      <c r="AF420" s="58">
        <v>500</v>
      </c>
      <c r="AG420" s="130" t="s">
        <v>1366</v>
      </c>
      <c r="AH420" s="56" t="s">
        <v>1564</v>
      </c>
      <c r="AI420" s="58" t="s">
        <v>1368</v>
      </c>
      <c r="AJ420" s="58" t="s">
        <v>128</v>
      </c>
    </row>
    <row r="421" spans="1:41 16337:16375" s="44" customFormat="1" ht="64.95" customHeight="1">
      <c r="A421" s="55" t="s">
        <v>1286</v>
      </c>
      <c r="B421" s="56" t="s">
        <v>1565</v>
      </c>
      <c r="C421" s="56" t="s">
        <v>1566</v>
      </c>
      <c r="D421" s="58" t="s">
        <v>868</v>
      </c>
      <c r="E421" s="58" t="s">
        <v>300</v>
      </c>
      <c r="F421" s="58" t="s">
        <v>130</v>
      </c>
      <c r="G421" s="58" t="s">
        <v>1289</v>
      </c>
      <c r="H421" s="58" t="s">
        <v>1365</v>
      </c>
      <c r="I421" s="58"/>
      <c r="J421" s="58">
        <v>37</v>
      </c>
      <c r="K421" s="58"/>
      <c r="L421" s="58"/>
      <c r="M421" s="58"/>
      <c r="N421" s="58"/>
      <c r="O421" s="58"/>
      <c r="P421" s="58">
        <v>37</v>
      </c>
      <c r="Q421" s="58"/>
      <c r="R421" s="58"/>
      <c r="S421" s="58"/>
      <c r="T421" s="58"/>
      <c r="U421" s="58"/>
      <c r="V421" s="58"/>
      <c r="W421" s="58"/>
      <c r="X421" s="58" t="s">
        <v>108</v>
      </c>
      <c r="Y421" s="58" t="s">
        <v>109</v>
      </c>
      <c r="Z421" s="58" t="s">
        <v>109</v>
      </c>
      <c r="AA421" s="58" t="s">
        <v>128</v>
      </c>
      <c r="AB421" s="58" t="s">
        <v>128</v>
      </c>
      <c r="AC421" s="58" t="s">
        <v>128</v>
      </c>
      <c r="AD421" s="129">
        <v>46</v>
      </c>
      <c r="AE421" s="58">
        <v>120</v>
      </c>
      <c r="AF421" s="58">
        <v>310</v>
      </c>
      <c r="AG421" s="130" t="s">
        <v>1366</v>
      </c>
      <c r="AH421" s="56" t="s">
        <v>1567</v>
      </c>
      <c r="AI421" s="58" t="s">
        <v>1368</v>
      </c>
      <c r="AJ421" s="58" t="s">
        <v>128</v>
      </c>
    </row>
    <row r="422" spans="1:41 16337:16375" s="62" customFormat="1" ht="70.95" customHeight="1">
      <c r="A422" s="55" t="s">
        <v>1286</v>
      </c>
      <c r="B422" s="56" t="s">
        <v>1568</v>
      </c>
      <c r="C422" s="56" t="s">
        <v>1569</v>
      </c>
      <c r="D422" s="58" t="s">
        <v>868</v>
      </c>
      <c r="E422" s="58" t="s">
        <v>307</v>
      </c>
      <c r="F422" s="58" t="s">
        <v>130</v>
      </c>
      <c r="G422" s="58" t="s">
        <v>1289</v>
      </c>
      <c r="H422" s="58" t="s">
        <v>1365</v>
      </c>
      <c r="I422" s="58"/>
      <c r="J422" s="58">
        <v>27</v>
      </c>
      <c r="K422" s="58"/>
      <c r="L422" s="58"/>
      <c r="M422" s="58"/>
      <c r="N422" s="58"/>
      <c r="O422" s="58"/>
      <c r="P422" s="58">
        <v>27</v>
      </c>
      <c r="Q422" s="58"/>
      <c r="R422" s="58"/>
      <c r="S422" s="58"/>
      <c r="T422" s="58"/>
      <c r="U422" s="58"/>
      <c r="V422" s="58"/>
      <c r="W422" s="58"/>
      <c r="X422" s="58" t="s">
        <v>108</v>
      </c>
      <c r="Y422" s="58" t="s">
        <v>109</v>
      </c>
      <c r="Z422" s="58" t="s">
        <v>109</v>
      </c>
      <c r="AA422" s="58" t="s">
        <v>128</v>
      </c>
      <c r="AB422" s="58" t="s">
        <v>128</v>
      </c>
      <c r="AC422" s="58" t="s">
        <v>128</v>
      </c>
      <c r="AD422" s="129">
        <v>102</v>
      </c>
      <c r="AE422" s="58">
        <v>350</v>
      </c>
      <c r="AF422" s="58">
        <v>650</v>
      </c>
      <c r="AG422" s="130" t="s">
        <v>1366</v>
      </c>
      <c r="AH422" s="56" t="s">
        <v>1570</v>
      </c>
      <c r="AI422" s="58" t="s">
        <v>1368</v>
      </c>
    </row>
    <row r="423" spans="1:41 16337:16375" s="44" customFormat="1" ht="38.4" customHeight="1">
      <c r="A423" s="55" t="s">
        <v>61</v>
      </c>
      <c r="B423" s="56"/>
      <c r="C423" s="56"/>
      <c r="D423" s="58"/>
      <c r="E423" s="58"/>
      <c r="F423" s="58"/>
      <c r="G423" s="58"/>
      <c r="H423" s="58"/>
      <c r="I423" s="58"/>
      <c r="J423" s="58"/>
      <c r="K423" s="58"/>
      <c r="L423" s="58"/>
      <c r="M423" s="58"/>
      <c r="N423" s="58"/>
      <c r="O423" s="58"/>
      <c r="P423" s="58"/>
      <c r="Q423" s="58"/>
      <c r="R423" s="58"/>
      <c r="S423" s="58"/>
      <c r="T423" s="58"/>
      <c r="U423" s="58"/>
      <c r="V423" s="58"/>
      <c r="W423" s="58"/>
      <c r="X423" s="58"/>
      <c r="Y423" s="58"/>
      <c r="Z423" s="58"/>
      <c r="AA423" s="58"/>
      <c r="AB423" s="58"/>
      <c r="AC423" s="58"/>
      <c r="AD423" s="58"/>
      <c r="AE423" s="58"/>
      <c r="AF423" s="58"/>
      <c r="AG423" s="56"/>
      <c r="AH423" s="56"/>
      <c r="AI423" s="58"/>
      <c r="AJ423" s="60"/>
      <c r="AK423" s="58"/>
      <c r="AL423" s="58"/>
      <c r="AM423" s="58"/>
      <c r="AN423" s="58"/>
      <c r="AO423" s="58"/>
    </row>
    <row r="424" spans="1:41 16337:16375" s="44" customFormat="1" ht="54" customHeight="1">
      <c r="A424" s="51" t="s">
        <v>62</v>
      </c>
      <c r="B424" s="51"/>
      <c r="C424" s="51"/>
      <c r="D424" s="52"/>
      <c r="E424" s="52"/>
      <c r="F424" s="52"/>
      <c r="G424" s="52"/>
      <c r="H424" s="52"/>
      <c r="I424" s="52"/>
      <c r="J424" s="52">
        <f>J425+J426+J427+J428+J432</f>
        <v>6967.0730000000003</v>
      </c>
      <c r="K424" s="52">
        <f t="shared" ref="K424:W424" si="31">K425+K426+K427+K428+K432</f>
        <v>0</v>
      </c>
      <c r="L424" s="52">
        <f t="shared" si="31"/>
        <v>0</v>
      </c>
      <c r="M424" s="52">
        <f t="shared" si="31"/>
        <v>0</v>
      </c>
      <c r="N424" s="52">
        <f t="shared" si="31"/>
        <v>0</v>
      </c>
      <c r="O424" s="52">
        <f t="shared" si="31"/>
        <v>0</v>
      </c>
      <c r="P424" s="52">
        <f t="shared" si="31"/>
        <v>6967.0730000000003</v>
      </c>
      <c r="Q424" s="52">
        <f t="shared" si="31"/>
        <v>0</v>
      </c>
      <c r="R424" s="52">
        <f t="shared" si="31"/>
        <v>0</v>
      </c>
      <c r="S424" s="52">
        <f t="shared" si="31"/>
        <v>0</v>
      </c>
      <c r="T424" s="52">
        <f t="shared" si="31"/>
        <v>0</v>
      </c>
      <c r="U424" s="52">
        <f t="shared" si="31"/>
        <v>0</v>
      </c>
      <c r="V424" s="52">
        <f t="shared" si="31"/>
        <v>0</v>
      </c>
      <c r="W424" s="52">
        <f t="shared" si="31"/>
        <v>0</v>
      </c>
      <c r="X424" s="52"/>
      <c r="Y424" s="52"/>
      <c r="Z424" s="52"/>
      <c r="AA424" s="52"/>
      <c r="AB424" s="52"/>
      <c r="AC424" s="52"/>
      <c r="AD424" s="52"/>
      <c r="AE424" s="52"/>
      <c r="AF424" s="52"/>
      <c r="AG424" s="51"/>
      <c r="AH424" s="51"/>
      <c r="AI424" s="52"/>
      <c r="AJ424" s="53"/>
      <c r="AK424" s="52"/>
      <c r="AL424" s="52"/>
      <c r="AM424" s="52"/>
      <c r="AN424" s="52"/>
      <c r="AO424" s="52"/>
    </row>
    <row r="425" spans="1:41 16337:16375" s="44" customFormat="1" ht="138" customHeight="1">
      <c r="A425" s="55" t="s">
        <v>63</v>
      </c>
      <c r="B425" s="56" t="s">
        <v>1571</v>
      </c>
      <c r="C425" s="56" t="s">
        <v>1572</v>
      </c>
      <c r="D425" s="58" t="s">
        <v>1056</v>
      </c>
      <c r="E425" s="58" t="s">
        <v>1573</v>
      </c>
      <c r="F425" s="58" t="s">
        <v>130</v>
      </c>
      <c r="G425" s="58" t="s">
        <v>1574</v>
      </c>
      <c r="H425" s="58" t="s">
        <v>1575</v>
      </c>
      <c r="I425" s="58"/>
      <c r="J425" s="108">
        <v>3500</v>
      </c>
      <c r="K425" s="108"/>
      <c r="L425" s="108"/>
      <c r="M425" s="108"/>
      <c r="N425" s="108"/>
      <c r="O425" s="108"/>
      <c r="P425" s="108">
        <v>3500</v>
      </c>
      <c r="Q425" s="108"/>
      <c r="R425" s="108"/>
      <c r="S425" s="108"/>
      <c r="T425" s="108"/>
      <c r="U425" s="108"/>
      <c r="V425" s="58"/>
      <c r="W425" s="58"/>
      <c r="X425" s="58" t="s">
        <v>108</v>
      </c>
      <c r="Y425" s="58" t="s">
        <v>109</v>
      </c>
      <c r="Z425" s="58" t="s">
        <v>128</v>
      </c>
      <c r="AA425" s="58" t="s">
        <v>128</v>
      </c>
      <c r="AB425" s="58" t="s">
        <v>128</v>
      </c>
      <c r="AC425" s="58" t="s">
        <v>128</v>
      </c>
      <c r="AD425" s="58">
        <v>3213</v>
      </c>
      <c r="AE425" s="58">
        <v>7551</v>
      </c>
      <c r="AF425" s="58">
        <v>8405</v>
      </c>
      <c r="AG425" s="56" t="s">
        <v>1576</v>
      </c>
      <c r="AH425" s="56" t="s">
        <v>1577</v>
      </c>
      <c r="AI425" s="58"/>
      <c r="AJ425" s="60"/>
      <c r="AK425" s="58"/>
      <c r="AL425" s="58"/>
      <c r="AM425" s="58"/>
      <c r="AN425" s="58"/>
      <c r="AO425" s="58"/>
      <c r="XDI425" s="62"/>
    </row>
    <row r="426" spans="1:41 16337:16375" s="44" customFormat="1" ht="158.1" customHeight="1">
      <c r="A426" s="107" t="s">
        <v>64</v>
      </c>
      <c r="B426" s="131" t="s">
        <v>1578</v>
      </c>
      <c r="C426" s="131" t="s">
        <v>1579</v>
      </c>
      <c r="D426" s="125" t="s">
        <v>1056</v>
      </c>
      <c r="E426" s="125" t="s">
        <v>1573</v>
      </c>
      <c r="F426" s="125" t="s">
        <v>130</v>
      </c>
      <c r="G426" s="125" t="s">
        <v>1574</v>
      </c>
      <c r="H426" s="125" t="s">
        <v>1575</v>
      </c>
      <c r="I426" s="125"/>
      <c r="J426" s="132">
        <v>2000</v>
      </c>
      <c r="K426" s="132"/>
      <c r="L426" s="132"/>
      <c r="M426" s="132"/>
      <c r="N426" s="132"/>
      <c r="O426" s="132"/>
      <c r="P426" s="132">
        <v>2000</v>
      </c>
      <c r="Q426" s="132"/>
      <c r="R426" s="132"/>
      <c r="S426" s="132"/>
      <c r="T426" s="132"/>
      <c r="U426" s="132"/>
      <c r="V426" s="125"/>
      <c r="W426" s="125"/>
      <c r="X426" s="125" t="s">
        <v>108</v>
      </c>
      <c r="Y426" s="125" t="s">
        <v>109</v>
      </c>
      <c r="Z426" s="125" t="s">
        <v>128</v>
      </c>
      <c r="AA426" s="125" t="s">
        <v>128</v>
      </c>
      <c r="AB426" s="125" t="s">
        <v>128</v>
      </c>
      <c r="AC426" s="125" t="s">
        <v>128</v>
      </c>
      <c r="AD426" s="125">
        <v>2043</v>
      </c>
      <c r="AE426" s="125">
        <v>2069</v>
      </c>
      <c r="AF426" s="125">
        <v>2069</v>
      </c>
      <c r="AG426" s="131" t="s">
        <v>1580</v>
      </c>
      <c r="AH426" s="131" t="s">
        <v>1581</v>
      </c>
      <c r="AI426" s="125"/>
      <c r="AJ426" s="133"/>
      <c r="AK426" s="125"/>
      <c r="AL426" s="125"/>
      <c r="AM426" s="125"/>
      <c r="AN426" s="125"/>
      <c r="AO426" s="125"/>
      <c r="XDI426" s="62"/>
    </row>
    <row r="427" spans="1:41 16337:16375" s="118" customFormat="1" ht="74.099999999999994" customHeight="1">
      <c r="A427" s="56" t="s">
        <v>65</v>
      </c>
      <c r="B427" s="56" t="s">
        <v>1582</v>
      </c>
      <c r="C427" s="56" t="s">
        <v>1583</v>
      </c>
      <c r="D427" s="58" t="s">
        <v>1032</v>
      </c>
      <c r="E427" s="58" t="s">
        <v>1033</v>
      </c>
      <c r="F427" s="58" t="s">
        <v>130</v>
      </c>
      <c r="G427" s="58" t="s">
        <v>162</v>
      </c>
      <c r="H427" s="58" t="s">
        <v>163</v>
      </c>
      <c r="I427" s="58"/>
      <c r="J427" s="58">
        <v>2.19</v>
      </c>
      <c r="K427" s="58"/>
      <c r="L427" s="58"/>
      <c r="M427" s="58"/>
      <c r="N427" s="58"/>
      <c r="O427" s="58"/>
      <c r="P427" s="58">
        <v>2.19</v>
      </c>
      <c r="Q427" s="58"/>
      <c r="R427" s="58"/>
      <c r="S427" s="58"/>
      <c r="T427" s="58"/>
      <c r="U427" s="58"/>
      <c r="V427" s="58"/>
      <c r="W427" s="58"/>
      <c r="X427" s="58" t="s">
        <v>127</v>
      </c>
      <c r="Y427" s="58" t="s">
        <v>109</v>
      </c>
      <c r="Z427" s="58" t="s">
        <v>128</v>
      </c>
      <c r="AA427" s="58" t="s">
        <v>128</v>
      </c>
      <c r="AB427" s="58" t="s">
        <v>128</v>
      </c>
      <c r="AC427" s="58" t="s">
        <v>128</v>
      </c>
      <c r="AD427" s="58">
        <v>390</v>
      </c>
      <c r="AE427" s="58">
        <v>390</v>
      </c>
      <c r="AF427" s="58">
        <v>1170</v>
      </c>
      <c r="AG427" s="56" t="s">
        <v>1584</v>
      </c>
      <c r="AH427" s="56" t="s">
        <v>1585</v>
      </c>
      <c r="AI427" s="58" t="s">
        <v>1586</v>
      </c>
    </row>
    <row r="428" spans="1:41 16337:16375" s="44" customFormat="1" ht="48" customHeight="1">
      <c r="A428" s="134" t="s">
        <v>66</v>
      </c>
      <c r="B428" s="135"/>
      <c r="C428" s="135"/>
      <c r="D428" s="136"/>
      <c r="E428" s="136"/>
      <c r="F428" s="136"/>
      <c r="G428" s="136"/>
      <c r="H428" s="136"/>
      <c r="I428" s="136"/>
      <c r="J428" s="136">
        <f>SUM(J429:J431)</f>
        <v>564.88300000000004</v>
      </c>
      <c r="K428" s="136">
        <f t="shared" ref="K428:W428" si="32">SUM(K429:K431)</f>
        <v>0</v>
      </c>
      <c r="L428" s="136">
        <f t="shared" si="32"/>
        <v>0</v>
      </c>
      <c r="M428" s="136">
        <f t="shared" si="32"/>
        <v>0</v>
      </c>
      <c r="N428" s="136">
        <f t="shared" si="32"/>
        <v>0</v>
      </c>
      <c r="O428" s="136">
        <f t="shared" si="32"/>
        <v>0</v>
      </c>
      <c r="P428" s="136">
        <f t="shared" si="32"/>
        <v>564.88300000000004</v>
      </c>
      <c r="Q428" s="136">
        <f t="shared" si="32"/>
        <v>0</v>
      </c>
      <c r="R428" s="136">
        <f t="shared" si="32"/>
        <v>0</v>
      </c>
      <c r="S428" s="136">
        <f t="shared" si="32"/>
        <v>0</v>
      </c>
      <c r="T428" s="136">
        <f t="shared" si="32"/>
        <v>0</v>
      </c>
      <c r="U428" s="136">
        <f t="shared" si="32"/>
        <v>0</v>
      </c>
      <c r="V428" s="136">
        <f t="shared" si="32"/>
        <v>0</v>
      </c>
      <c r="W428" s="136">
        <f t="shared" si="32"/>
        <v>0</v>
      </c>
      <c r="X428" s="136"/>
      <c r="Y428" s="136"/>
      <c r="Z428" s="136"/>
      <c r="AA428" s="136"/>
      <c r="AB428" s="136"/>
      <c r="AC428" s="136"/>
      <c r="AD428" s="136"/>
      <c r="AE428" s="136"/>
      <c r="AF428" s="136"/>
      <c r="AG428" s="135"/>
      <c r="AH428" s="135"/>
      <c r="AI428" s="136"/>
      <c r="AJ428" s="137"/>
      <c r="AK428" s="136"/>
      <c r="AL428" s="136"/>
      <c r="AM428" s="136"/>
      <c r="AN428" s="136"/>
      <c r="AO428" s="136"/>
    </row>
    <row r="429" spans="1:41 16337:16375" s="62" customFormat="1" ht="75.900000000000006" customHeight="1">
      <c r="A429" s="55"/>
      <c r="B429" s="56" t="s">
        <v>1587</v>
      </c>
      <c r="C429" s="56" t="s">
        <v>1588</v>
      </c>
      <c r="D429" s="58" t="s">
        <v>1032</v>
      </c>
      <c r="E429" s="58" t="s">
        <v>1589</v>
      </c>
      <c r="F429" s="58" t="s">
        <v>130</v>
      </c>
      <c r="G429" s="58" t="s">
        <v>1574</v>
      </c>
      <c r="H429" s="58" t="s">
        <v>1575</v>
      </c>
      <c r="I429" s="58"/>
      <c r="J429" s="108">
        <v>38</v>
      </c>
      <c r="K429" s="108"/>
      <c r="L429" s="108"/>
      <c r="M429" s="108"/>
      <c r="N429" s="108"/>
      <c r="O429" s="108"/>
      <c r="P429" s="108">
        <v>38</v>
      </c>
      <c r="Q429" s="108"/>
      <c r="R429" s="108"/>
      <c r="S429" s="108"/>
      <c r="T429" s="108"/>
      <c r="U429" s="108"/>
      <c r="V429" s="58"/>
      <c r="W429" s="58"/>
      <c r="X429" s="58" t="s">
        <v>108</v>
      </c>
      <c r="Y429" s="58" t="s">
        <v>109</v>
      </c>
      <c r="Z429" s="58" t="s">
        <v>128</v>
      </c>
      <c r="AA429" s="58" t="s">
        <v>128</v>
      </c>
      <c r="AB429" s="58" t="s">
        <v>128</v>
      </c>
      <c r="AC429" s="58" t="s">
        <v>128</v>
      </c>
      <c r="AD429" s="58">
        <v>20</v>
      </c>
      <c r="AE429" s="58">
        <v>26</v>
      </c>
      <c r="AF429" s="58">
        <v>32</v>
      </c>
      <c r="AG429" s="56" t="s">
        <v>1580</v>
      </c>
      <c r="AH429" s="56" t="s">
        <v>1590</v>
      </c>
      <c r="AI429" s="58"/>
      <c r="AJ429" s="60"/>
      <c r="AK429" s="58"/>
      <c r="AL429" s="58"/>
      <c r="AM429" s="58"/>
      <c r="AN429" s="58"/>
      <c r="AO429" s="58"/>
    </row>
    <row r="430" spans="1:41 16337:16375" s="44" customFormat="1" ht="75.900000000000006" customHeight="1">
      <c r="A430" s="55"/>
      <c r="B430" s="131" t="s">
        <v>1591</v>
      </c>
      <c r="C430" s="56" t="s">
        <v>1592</v>
      </c>
      <c r="D430" s="58" t="s">
        <v>1056</v>
      </c>
      <c r="E430" s="58" t="s">
        <v>1161</v>
      </c>
      <c r="F430" s="58" t="s">
        <v>130</v>
      </c>
      <c r="G430" s="58" t="s">
        <v>1574</v>
      </c>
      <c r="H430" s="58" t="s">
        <v>1575</v>
      </c>
      <c r="I430" s="58"/>
      <c r="J430" s="108">
        <v>202.91499999999999</v>
      </c>
      <c r="K430" s="108"/>
      <c r="L430" s="108"/>
      <c r="M430" s="108"/>
      <c r="N430" s="108"/>
      <c r="O430" s="108"/>
      <c r="P430" s="108">
        <v>202.91499999999999</v>
      </c>
      <c r="Q430" s="108"/>
      <c r="R430" s="108"/>
      <c r="S430" s="108"/>
      <c r="T430" s="108"/>
      <c r="U430" s="108"/>
      <c r="V430" s="58"/>
      <c r="W430" s="58"/>
      <c r="X430" s="58" t="s">
        <v>108</v>
      </c>
      <c r="Y430" s="58" t="s">
        <v>109</v>
      </c>
      <c r="Z430" s="58" t="s">
        <v>128</v>
      </c>
      <c r="AA430" s="58" t="s">
        <v>128</v>
      </c>
      <c r="AB430" s="58" t="s">
        <v>128</v>
      </c>
      <c r="AC430" s="58" t="s">
        <v>128</v>
      </c>
      <c r="AD430" s="58">
        <v>2328</v>
      </c>
      <c r="AE430" s="58">
        <v>3512</v>
      </c>
      <c r="AF430" s="58">
        <v>3512</v>
      </c>
      <c r="AG430" s="56" t="s">
        <v>1580</v>
      </c>
      <c r="AH430" s="56" t="s">
        <v>1593</v>
      </c>
      <c r="AI430" s="58"/>
      <c r="AJ430" s="60"/>
      <c r="AK430" s="58"/>
      <c r="AL430" s="58"/>
      <c r="AM430" s="58"/>
      <c r="AN430" s="58"/>
      <c r="AO430" s="58"/>
    </row>
    <row r="431" spans="1:41 16337:16375" s="44" customFormat="1" ht="75.900000000000006" customHeight="1">
      <c r="A431" s="55"/>
      <c r="B431" s="56" t="s">
        <v>1594</v>
      </c>
      <c r="C431" s="56" t="s">
        <v>1595</v>
      </c>
      <c r="D431" s="58" t="s">
        <v>1056</v>
      </c>
      <c r="E431" s="58" t="s">
        <v>1161</v>
      </c>
      <c r="F431" s="58" t="s">
        <v>130</v>
      </c>
      <c r="G431" s="58" t="s">
        <v>1574</v>
      </c>
      <c r="H431" s="58" t="s">
        <v>1575</v>
      </c>
      <c r="I431" s="58"/>
      <c r="J431" s="108">
        <v>323.96800000000002</v>
      </c>
      <c r="K431" s="108"/>
      <c r="L431" s="108"/>
      <c r="M431" s="108"/>
      <c r="N431" s="108"/>
      <c r="O431" s="108"/>
      <c r="P431" s="108">
        <v>323.96800000000002</v>
      </c>
      <c r="Q431" s="108"/>
      <c r="R431" s="108"/>
      <c r="S431" s="108"/>
      <c r="T431" s="108"/>
      <c r="U431" s="108"/>
      <c r="V431" s="58"/>
      <c r="W431" s="58"/>
      <c r="X431" s="58" t="s">
        <v>108</v>
      </c>
      <c r="Y431" s="58" t="s">
        <v>109</v>
      </c>
      <c r="Z431" s="58" t="s">
        <v>128</v>
      </c>
      <c r="AA431" s="58" t="s">
        <v>128</v>
      </c>
      <c r="AB431" s="58" t="s">
        <v>128</v>
      </c>
      <c r="AC431" s="58" t="s">
        <v>128</v>
      </c>
      <c r="AD431" s="58">
        <v>1379</v>
      </c>
      <c r="AE431" s="58">
        <v>1655</v>
      </c>
      <c r="AF431" s="58">
        <v>2694</v>
      </c>
      <c r="AG431" s="56" t="s">
        <v>1580</v>
      </c>
      <c r="AH431" s="56" t="s">
        <v>1596</v>
      </c>
      <c r="AI431" s="58"/>
      <c r="AJ431" s="60"/>
      <c r="AK431" s="58"/>
      <c r="AL431" s="58"/>
      <c r="AM431" s="58"/>
      <c r="AN431" s="58"/>
      <c r="AO431" s="58"/>
      <c r="XEF431" s="62"/>
    </row>
    <row r="432" spans="1:41 16337:16375" s="44" customFormat="1" ht="127.05" customHeight="1">
      <c r="A432" s="55" t="s">
        <v>67</v>
      </c>
      <c r="B432" s="56" t="s">
        <v>1597</v>
      </c>
      <c r="C432" s="56" t="s">
        <v>1598</v>
      </c>
      <c r="D432" s="58" t="s">
        <v>1056</v>
      </c>
      <c r="E432" s="58" t="s">
        <v>1573</v>
      </c>
      <c r="F432" s="58" t="s">
        <v>130</v>
      </c>
      <c r="G432" s="58" t="s">
        <v>1574</v>
      </c>
      <c r="H432" s="58" t="s">
        <v>1575</v>
      </c>
      <c r="I432" s="58"/>
      <c r="J432" s="108">
        <v>900</v>
      </c>
      <c r="K432" s="108"/>
      <c r="L432" s="108"/>
      <c r="M432" s="108"/>
      <c r="N432" s="108"/>
      <c r="O432" s="108"/>
      <c r="P432" s="108">
        <v>900</v>
      </c>
      <c r="Q432" s="108"/>
      <c r="R432" s="108"/>
      <c r="S432" s="108"/>
      <c r="T432" s="108"/>
      <c r="U432" s="108"/>
      <c r="V432" s="58"/>
      <c r="W432" s="58"/>
      <c r="X432" s="58" t="s">
        <v>108</v>
      </c>
      <c r="Y432" s="58" t="s">
        <v>109</v>
      </c>
      <c r="Z432" s="58" t="s">
        <v>128</v>
      </c>
      <c r="AA432" s="58" t="s">
        <v>128</v>
      </c>
      <c r="AB432" s="58" t="s">
        <v>128</v>
      </c>
      <c r="AC432" s="58" t="s">
        <v>128</v>
      </c>
      <c r="AD432" s="58">
        <v>2500</v>
      </c>
      <c r="AE432" s="58">
        <v>5100</v>
      </c>
      <c r="AF432" s="58">
        <v>6250</v>
      </c>
      <c r="AG432" s="56" t="s">
        <v>1580</v>
      </c>
      <c r="AH432" s="56" t="s">
        <v>1599</v>
      </c>
      <c r="AI432" s="58"/>
      <c r="AJ432" s="60"/>
      <c r="AK432" s="58"/>
      <c r="AL432" s="58"/>
      <c r="AM432" s="58"/>
      <c r="AN432" s="58"/>
      <c r="AO432" s="58"/>
    </row>
    <row r="433" spans="1:41" s="44" customFormat="1" ht="33.6" customHeight="1">
      <c r="A433" s="51" t="s">
        <v>68</v>
      </c>
      <c r="B433" s="51"/>
      <c r="C433" s="51"/>
      <c r="D433" s="52"/>
      <c r="E433" s="52"/>
      <c r="F433" s="52"/>
      <c r="G433" s="52"/>
      <c r="H433" s="52"/>
      <c r="I433" s="52"/>
      <c r="J433" s="52">
        <f>J434+J445+J446+J447+J448+J470</f>
        <v>14078.0826</v>
      </c>
      <c r="K433" s="52">
        <f t="shared" ref="K433:W433" si="33">K434+K445+K446+K447+K448+K470</f>
        <v>2358.5126</v>
      </c>
      <c r="L433" s="52">
        <f t="shared" si="33"/>
        <v>763.7</v>
      </c>
      <c r="M433" s="52">
        <f t="shared" si="33"/>
        <v>1554.6</v>
      </c>
      <c r="N433" s="52">
        <f t="shared" si="33"/>
        <v>0</v>
      </c>
      <c r="O433" s="52">
        <f t="shared" si="33"/>
        <v>40.212600000000002</v>
      </c>
      <c r="P433" s="52">
        <f t="shared" si="33"/>
        <v>11509.57</v>
      </c>
      <c r="Q433" s="52">
        <f t="shared" si="33"/>
        <v>0</v>
      </c>
      <c r="R433" s="52">
        <f t="shared" si="33"/>
        <v>0</v>
      </c>
      <c r="S433" s="52">
        <f t="shared" si="33"/>
        <v>0</v>
      </c>
      <c r="T433" s="52">
        <f t="shared" si="33"/>
        <v>200</v>
      </c>
      <c r="U433" s="52">
        <f t="shared" si="33"/>
        <v>0</v>
      </c>
      <c r="V433" s="52">
        <f t="shared" si="33"/>
        <v>0</v>
      </c>
      <c r="W433" s="52">
        <f t="shared" si="33"/>
        <v>10</v>
      </c>
      <c r="X433" s="52"/>
      <c r="Y433" s="52"/>
      <c r="Z433" s="52"/>
      <c r="AA433" s="52"/>
      <c r="AB433" s="52"/>
      <c r="AC433" s="52"/>
      <c r="AD433" s="52"/>
      <c r="AE433" s="52"/>
      <c r="AF433" s="52"/>
      <c r="AG433" s="51"/>
      <c r="AH433" s="51"/>
      <c r="AI433" s="52"/>
      <c r="AJ433" s="53"/>
      <c r="AK433" s="52"/>
      <c r="AL433" s="52"/>
      <c r="AM433" s="52"/>
      <c r="AN433" s="52"/>
      <c r="AO433" s="52"/>
    </row>
    <row r="434" spans="1:41" s="44" customFormat="1" ht="52.05" customHeight="1">
      <c r="A434" s="55" t="s">
        <v>69</v>
      </c>
      <c r="B434" s="56"/>
      <c r="C434" s="56"/>
      <c r="D434" s="58"/>
      <c r="E434" s="58"/>
      <c r="F434" s="83"/>
      <c r="G434" s="58"/>
      <c r="H434" s="58"/>
      <c r="I434" s="58"/>
      <c r="J434" s="58">
        <f>SUM(J435:J444)</f>
        <v>2836.6</v>
      </c>
      <c r="K434" s="58">
        <f t="shared" ref="K434:W434" si="34">SUM(K435:K444)</f>
        <v>265</v>
      </c>
      <c r="L434" s="58">
        <f t="shared" si="34"/>
        <v>105</v>
      </c>
      <c r="M434" s="58">
        <f t="shared" si="34"/>
        <v>160</v>
      </c>
      <c r="N434" s="58">
        <f t="shared" si="34"/>
        <v>0</v>
      </c>
      <c r="O434" s="58">
        <f t="shared" si="34"/>
        <v>0</v>
      </c>
      <c r="P434" s="58">
        <f t="shared" si="34"/>
        <v>2571.6</v>
      </c>
      <c r="Q434" s="58">
        <f t="shared" si="34"/>
        <v>0</v>
      </c>
      <c r="R434" s="58">
        <f t="shared" si="34"/>
        <v>0</v>
      </c>
      <c r="S434" s="58">
        <f t="shared" si="34"/>
        <v>0</v>
      </c>
      <c r="T434" s="58">
        <f t="shared" si="34"/>
        <v>0</v>
      </c>
      <c r="U434" s="58">
        <f t="shared" si="34"/>
        <v>0</v>
      </c>
      <c r="V434" s="58">
        <f t="shared" si="34"/>
        <v>0</v>
      </c>
      <c r="W434" s="58">
        <f t="shared" si="34"/>
        <v>0</v>
      </c>
      <c r="X434" s="58"/>
      <c r="Y434" s="58"/>
      <c r="Z434" s="58"/>
      <c r="AA434" s="58"/>
      <c r="AB434" s="58"/>
      <c r="AC434" s="58"/>
      <c r="AD434" s="58" t="e">
        <f>SUM(#REF!)</f>
        <v>#REF!</v>
      </c>
      <c r="AE434" s="109" t="e">
        <f>SUM(#REF!)</f>
        <v>#REF!</v>
      </c>
      <c r="AF434" s="109" t="e">
        <f>SUM(#REF!)</f>
        <v>#REF!</v>
      </c>
      <c r="AG434" s="56"/>
      <c r="AH434" s="56"/>
      <c r="AI434" s="58"/>
      <c r="AJ434" s="60"/>
      <c r="AK434" s="58"/>
      <c r="AL434" s="58"/>
      <c r="AM434" s="58"/>
      <c r="AN434" s="58"/>
      <c r="AO434" s="58"/>
    </row>
    <row r="435" spans="1:41" s="44" customFormat="1" ht="66" customHeight="1">
      <c r="A435" s="69">
        <v>1</v>
      </c>
      <c r="B435" s="90" t="s">
        <v>1600</v>
      </c>
      <c r="C435" s="90" t="s">
        <v>1601</v>
      </c>
      <c r="D435" s="89" t="s">
        <v>177</v>
      </c>
      <c r="E435" s="89" t="s">
        <v>715</v>
      </c>
      <c r="F435" s="83" t="s">
        <v>130</v>
      </c>
      <c r="G435" s="89" t="s">
        <v>1076</v>
      </c>
      <c r="H435" s="89" t="s">
        <v>1602</v>
      </c>
      <c r="I435" s="83"/>
      <c r="J435" s="116">
        <v>110.6</v>
      </c>
      <c r="K435" s="89"/>
      <c r="L435" s="89"/>
      <c r="M435" s="89"/>
      <c r="N435" s="89"/>
      <c r="O435" s="89"/>
      <c r="P435" s="116">
        <v>110.6</v>
      </c>
      <c r="Q435" s="89"/>
      <c r="R435" s="89"/>
      <c r="S435" s="89"/>
      <c r="T435" s="89"/>
      <c r="U435" s="89"/>
      <c r="V435" s="89"/>
      <c r="W435" s="89"/>
      <c r="X435" s="89" t="s">
        <v>127</v>
      </c>
      <c r="Y435" s="89" t="s">
        <v>109</v>
      </c>
      <c r="Z435" s="84" t="s">
        <v>109</v>
      </c>
      <c r="AA435" s="84" t="s">
        <v>128</v>
      </c>
      <c r="AB435" s="84" t="s">
        <v>128</v>
      </c>
      <c r="AC435" s="84" t="s">
        <v>128</v>
      </c>
      <c r="AD435" s="83">
        <v>128</v>
      </c>
      <c r="AE435" s="83">
        <v>331</v>
      </c>
      <c r="AF435" s="84">
        <v>1512</v>
      </c>
      <c r="AG435" s="90" t="s">
        <v>1603</v>
      </c>
      <c r="AH435" s="55" t="s">
        <v>1604</v>
      </c>
      <c r="AI435" s="84"/>
      <c r="AJ435" s="84"/>
      <c r="AK435" s="84"/>
      <c r="AL435" s="84"/>
      <c r="AM435" s="84"/>
      <c r="AN435" s="84"/>
      <c r="AO435" s="84"/>
    </row>
    <row r="436" spans="1:41" s="44" customFormat="1" ht="72.900000000000006" customHeight="1">
      <c r="A436" s="69">
        <v>2</v>
      </c>
      <c r="B436" s="55" t="s">
        <v>1605</v>
      </c>
      <c r="C436" s="55" t="s">
        <v>1606</v>
      </c>
      <c r="D436" s="67" t="s">
        <v>203</v>
      </c>
      <c r="E436" s="67" t="s">
        <v>424</v>
      </c>
      <c r="F436" s="67" t="s">
        <v>130</v>
      </c>
      <c r="G436" s="67" t="s">
        <v>1076</v>
      </c>
      <c r="H436" s="58" t="s">
        <v>1602</v>
      </c>
      <c r="I436" s="58"/>
      <c r="J436" s="58">
        <v>158.80000000000001</v>
      </c>
      <c r="K436" s="67"/>
      <c r="L436" s="67"/>
      <c r="M436" s="67"/>
      <c r="N436" s="67"/>
      <c r="O436" s="67"/>
      <c r="P436" s="58">
        <v>158.80000000000001</v>
      </c>
      <c r="Q436" s="67"/>
      <c r="R436" s="67"/>
      <c r="S436" s="67"/>
      <c r="T436" s="67"/>
      <c r="U436" s="67"/>
      <c r="V436" s="67"/>
      <c r="W436" s="67"/>
      <c r="X436" s="58" t="s">
        <v>127</v>
      </c>
      <c r="Y436" s="58" t="s">
        <v>109</v>
      </c>
      <c r="Z436" s="58" t="s">
        <v>109</v>
      </c>
      <c r="AA436" s="58" t="s">
        <v>128</v>
      </c>
      <c r="AB436" s="58" t="s">
        <v>128</v>
      </c>
      <c r="AC436" s="58" t="s">
        <v>128</v>
      </c>
      <c r="AD436" s="58">
        <v>160</v>
      </c>
      <c r="AE436" s="58">
        <v>444</v>
      </c>
      <c r="AF436" s="58">
        <v>1613</v>
      </c>
      <c r="AG436" s="56" t="s">
        <v>1603</v>
      </c>
      <c r="AH436" s="56" t="s">
        <v>1607</v>
      </c>
      <c r="AI436" s="58" t="s">
        <v>898</v>
      </c>
      <c r="AJ436" s="60"/>
      <c r="AK436" s="58"/>
      <c r="AL436" s="58"/>
      <c r="AM436" s="58"/>
      <c r="AN436" s="58"/>
      <c r="AO436" s="58"/>
    </row>
    <row r="437" spans="1:41" s="44" customFormat="1" ht="72.900000000000006" customHeight="1">
      <c r="A437" s="69">
        <v>3</v>
      </c>
      <c r="B437" s="55" t="s">
        <v>1608</v>
      </c>
      <c r="C437" s="55" t="s">
        <v>1609</v>
      </c>
      <c r="D437" s="67" t="s">
        <v>203</v>
      </c>
      <c r="E437" s="58" t="s">
        <v>418</v>
      </c>
      <c r="F437" s="67" t="s">
        <v>130</v>
      </c>
      <c r="G437" s="67" t="s">
        <v>1076</v>
      </c>
      <c r="H437" s="58" t="s">
        <v>1602</v>
      </c>
      <c r="I437" s="58"/>
      <c r="J437" s="58">
        <v>680.1</v>
      </c>
      <c r="K437" s="67"/>
      <c r="L437" s="67"/>
      <c r="M437" s="67"/>
      <c r="N437" s="67"/>
      <c r="O437" s="67"/>
      <c r="P437" s="58">
        <v>680.1</v>
      </c>
      <c r="Q437" s="67"/>
      <c r="R437" s="67"/>
      <c r="S437" s="67"/>
      <c r="T437" s="67"/>
      <c r="U437" s="67"/>
      <c r="V437" s="67"/>
      <c r="W437" s="67"/>
      <c r="X437" s="58" t="s">
        <v>127</v>
      </c>
      <c r="Y437" s="58" t="s">
        <v>109</v>
      </c>
      <c r="Z437" s="58" t="s">
        <v>128</v>
      </c>
      <c r="AA437" s="58" t="s">
        <v>128</v>
      </c>
      <c r="AB437" s="58" t="s">
        <v>128</v>
      </c>
      <c r="AC437" s="58" t="s">
        <v>128</v>
      </c>
      <c r="AD437" s="58">
        <v>192</v>
      </c>
      <c r="AE437" s="58">
        <v>574</v>
      </c>
      <c r="AF437" s="58">
        <v>1353</v>
      </c>
      <c r="AG437" s="56" t="s">
        <v>1603</v>
      </c>
      <c r="AH437" s="56" t="s">
        <v>1610</v>
      </c>
      <c r="AI437" s="58" t="s">
        <v>898</v>
      </c>
      <c r="AJ437" s="60"/>
      <c r="AK437" s="58"/>
      <c r="AL437" s="58"/>
      <c r="AM437" s="58"/>
      <c r="AN437" s="58"/>
      <c r="AO437" s="58"/>
    </row>
    <row r="438" spans="1:41" s="44" customFormat="1" ht="72.900000000000006" customHeight="1">
      <c r="A438" s="69">
        <v>4</v>
      </c>
      <c r="B438" s="55" t="s">
        <v>1611</v>
      </c>
      <c r="C438" s="55" t="s">
        <v>1612</v>
      </c>
      <c r="D438" s="67" t="s">
        <v>177</v>
      </c>
      <c r="E438" s="67" t="s">
        <v>715</v>
      </c>
      <c r="F438" s="67" t="s">
        <v>130</v>
      </c>
      <c r="G438" s="67" t="s">
        <v>1076</v>
      </c>
      <c r="H438" s="58" t="s">
        <v>1602</v>
      </c>
      <c r="I438" s="58"/>
      <c r="J438" s="58">
        <v>326.7</v>
      </c>
      <c r="K438" s="67"/>
      <c r="L438" s="67"/>
      <c r="M438" s="67"/>
      <c r="N438" s="67"/>
      <c r="O438" s="67"/>
      <c r="P438" s="58">
        <v>326.7</v>
      </c>
      <c r="Q438" s="67"/>
      <c r="R438" s="67"/>
      <c r="S438" s="67"/>
      <c r="T438" s="67"/>
      <c r="U438" s="67"/>
      <c r="V438" s="67"/>
      <c r="W438" s="67"/>
      <c r="X438" s="58" t="s">
        <v>127</v>
      </c>
      <c r="Y438" s="58" t="s">
        <v>109</v>
      </c>
      <c r="Z438" s="58" t="s">
        <v>109</v>
      </c>
      <c r="AA438" s="58" t="s">
        <v>128</v>
      </c>
      <c r="AB438" s="58" t="s">
        <v>128</v>
      </c>
      <c r="AC438" s="58" t="s">
        <v>128</v>
      </c>
      <c r="AD438" s="58">
        <v>128</v>
      </c>
      <c r="AE438" s="58">
        <v>331</v>
      </c>
      <c r="AF438" s="58">
        <v>1512</v>
      </c>
      <c r="AG438" s="56" t="s">
        <v>1603</v>
      </c>
      <c r="AH438" s="56" t="s">
        <v>1613</v>
      </c>
      <c r="AI438" s="58" t="s">
        <v>898</v>
      </c>
      <c r="AJ438" s="60"/>
      <c r="AK438" s="58"/>
      <c r="AL438" s="58"/>
      <c r="AM438" s="58"/>
      <c r="AN438" s="58"/>
      <c r="AO438" s="58"/>
    </row>
    <row r="439" spans="1:41" s="44" customFormat="1" ht="72.900000000000006" customHeight="1">
      <c r="A439" s="69">
        <v>5</v>
      </c>
      <c r="B439" s="55" t="s">
        <v>1614</v>
      </c>
      <c r="C439" s="55" t="s">
        <v>1615</v>
      </c>
      <c r="D439" s="67" t="s">
        <v>177</v>
      </c>
      <c r="E439" s="67" t="s">
        <v>463</v>
      </c>
      <c r="F439" s="67" t="s">
        <v>130</v>
      </c>
      <c r="G439" s="67" t="s">
        <v>1076</v>
      </c>
      <c r="H439" s="58" t="s">
        <v>1602</v>
      </c>
      <c r="I439" s="58"/>
      <c r="J439" s="58">
        <v>110.6</v>
      </c>
      <c r="K439" s="67"/>
      <c r="L439" s="67"/>
      <c r="M439" s="67"/>
      <c r="N439" s="67"/>
      <c r="O439" s="67"/>
      <c r="P439" s="58">
        <v>110.6</v>
      </c>
      <c r="Q439" s="67"/>
      <c r="R439" s="67"/>
      <c r="S439" s="67"/>
      <c r="T439" s="67"/>
      <c r="U439" s="67"/>
      <c r="V439" s="67"/>
      <c r="W439" s="67"/>
      <c r="X439" s="58" t="s">
        <v>127</v>
      </c>
      <c r="Y439" s="58" t="s">
        <v>109</v>
      </c>
      <c r="Z439" s="58" t="s">
        <v>109</v>
      </c>
      <c r="AA439" s="58" t="s">
        <v>128</v>
      </c>
      <c r="AB439" s="58" t="s">
        <v>128</v>
      </c>
      <c r="AC439" s="58" t="s">
        <v>128</v>
      </c>
      <c r="AD439" s="58">
        <v>140</v>
      </c>
      <c r="AE439" s="58">
        <v>500</v>
      </c>
      <c r="AF439" s="58">
        <v>1431</v>
      </c>
      <c r="AG439" s="56" t="s">
        <v>1603</v>
      </c>
      <c r="AH439" s="56" t="s">
        <v>1616</v>
      </c>
      <c r="AI439" s="58" t="s">
        <v>898</v>
      </c>
      <c r="AJ439" s="60"/>
      <c r="AK439" s="58"/>
      <c r="AL439" s="58"/>
      <c r="AM439" s="58"/>
      <c r="AN439" s="58"/>
      <c r="AO439" s="58"/>
    </row>
    <row r="440" spans="1:41" s="44" customFormat="1" ht="72.900000000000006" customHeight="1">
      <c r="A440" s="69">
        <v>6</v>
      </c>
      <c r="B440" s="55" t="s">
        <v>1617</v>
      </c>
      <c r="C440" s="55" t="s">
        <v>1618</v>
      </c>
      <c r="D440" s="67" t="s">
        <v>294</v>
      </c>
      <c r="E440" s="67" t="s">
        <v>300</v>
      </c>
      <c r="F440" s="67" t="s">
        <v>130</v>
      </c>
      <c r="G440" s="67" t="s">
        <v>1076</v>
      </c>
      <c r="H440" s="58" t="s">
        <v>1602</v>
      </c>
      <c r="I440" s="58"/>
      <c r="J440" s="58">
        <v>160.6</v>
      </c>
      <c r="K440" s="67"/>
      <c r="L440" s="67"/>
      <c r="M440" s="67"/>
      <c r="N440" s="67"/>
      <c r="O440" s="67"/>
      <c r="P440" s="58">
        <v>160.6</v>
      </c>
      <c r="Q440" s="67"/>
      <c r="R440" s="67"/>
      <c r="S440" s="67"/>
      <c r="T440" s="67"/>
      <c r="U440" s="67"/>
      <c r="V440" s="67"/>
      <c r="W440" s="67"/>
      <c r="X440" s="58" t="s">
        <v>127</v>
      </c>
      <c r="Y440" s="58" t="s">
        <v>109</v>
      </c>
      <c r="Z440" s="58" t="s">
        <v>109</v>
      </c>
      <c r="AA440" s="58" t="s">
        <v>128</v>
      </c>
      <c r="AB440" s="58" t="s">
        <v>128</v>
      </c>
      <c r="AC440" s="58" t="s">
        <v>128</v>
      </c>
      <c r="AD440" s="58">
        <v>230</v>
      </c>
      <c r="AE440" s="58">
        <v>677</v>
      </c>
      <c r="AF440" s="58">
        <v>1938</v>
      </c>
      <c r="AG440" s="56" t="s">
        <v>1603</v>
      </c>
      <c r="AH440" s="56" t="s">
        <v>1619</v>
      </c>
      <c r="AI440" s="58" t="s">
        <v>898</v>
      </c>
      <c r="AJ440" s="60"/>
      <c r="AK440" s="58"/>
      <c r="AL440" s="58"/>
      <c r="AM440" s="58"/>
      <c r="AN440" s="58"/>
      <c r="AO440" s="58"/>
    </row>
    <row r="441" spans="1:41" s="96" customFormat="1" ht="78.900000000000006" customHeight="1">
      <c r="A441" s="69">
        <v>7</v>
      </c>
      <c r="B441" s="55" t="s">
        <v>1620</v>
      </c>
      <c r="C441" s="55" t="s">
        <v>1621</v>
      </c>
      <c r="D441" s="67" t="s">
        <v>1622</v>
      </c>
      <c r="E441" s="67" t="s">
        <v>300</v>
      </c>
      <c r="F441" s="67" t="s">
        <v>130</v>
      </c>
      <c r="G441" s="67" t="s">
        <v>1076</v>
      </c>
      <c r="H441" s="67" t="s">
        <v>1623</v>
      </c>
      <c r="I441" s="67"/>
      <c r="J441" s="58">
        <v>1024.2</v>
      </c>
      <c r="K441" s="67"/>
      <c r="L441" s="67"/>
      <c r="M441" s="67"/>
      <c r="N441" s="67"/>
      <c r="O441" s="67"/>
      <c r="P441" s="58">
        <v>1024.2</v>
      </c>
      <c r="Q441" s="67"/>
      <c r="R441" s="67"/>
      <c r="S441" s="67"/>
      <c r="T441" s="67"/>
      <c r="U441" s="67"/>
      <c r="V441" s="67"/>
      <c r="W441" s="67"/>
      <c r="X441" s="67" t="s">
        <v>127</v>
      </c>
      <c r="Y441" s="67" t="s">
        <v>109</v>
      </c>
      <c r="Z441" s="67" t="s">
        <v>109</v>
      </c>
      <c r="AA441" s="67" t="s">
        <v>128</v>
      </c>
      <c r="AB441" s="67" t="s">
        <v>128</v>
      </c>
      <c r="AC441" s="67" t="s">
        <v>128</v>
      </c>
      <c r="AD441" s="67">
        <v>230</v>
      </c>
      <c r="AE441" s="67">
        <v>677</v>
      </c>
      <c r="AF441" s="67">
        <v>1938</v>
      </c>
      <c r="AG441" s="55" t="s">
        <v>1603</v>
      </c>
      <c r="AH441" s="55" t="s">
        <v>1624</v>
      </c>
      <c r="AI441" s="67" t="s">
        <v>898</v>
      </c>
      <c r="AJ441" s="84"/>
      <c r="AK441" s="84"/>
      <c r="AL441" s="84"/>
      <c r="AM441" s="84"/>
      <c r="AN441" s="84"/>
      <c r="AO441" s="84"/>
    </row>
    <row r="442" spans="1:41" s="44" customFormat="1" ht="72.900000000000006" customHeight="1">
      <c r="A442" s="55" t="s">
        <v>1625</v>
      </c>
      <c r="B442" s="56" t="s">
        <v>1626</v>
      </c>
      <c r="C442" s="56" t="s">
        <v>1627</v>
      </c>
      <c r="D442" s="57" t="s">
        <v>185</v>
      </c>
      <c r="E442" s="57" t="s">
        <v>458</v>
      </c>
      <c r="F442" s="58" t="s">
        <v>130</v>
      </c>
      <c r="G442" s="58" t="s">
        <v>1628</v>
      </c>
      <c r="H442" s="58" t="s">
        <v>1629</v>
      </c>
      <c r="I442" s="65"/>
      <c r="J442" s="58">
        <f>K442</f>
        <v>25</v>
      </c>
      <c r="K442" s="58">
        <f>L442+M442+N442+O442</f>
        <v>25</v>
      </c>
      <c r="L442" s="57"/>
      <c r="M442" s="66">
        <v>25</v>
      </c>
      <c r="N442" s="58"/>
      <c r="O442" s="58"/>
      <c r="P442" s="58"/>
      <c r="Q442" s="58"/>
      <c r="R442" s="58"/>
      <c r="S442" s="58"/>
      <c r="T442" s="58"/>
      <c r="U442" s="58"/>
      <c r="V442" s="58"/>
      <c r="W442" s="58"/>
      <c r="X442" s="58" t="s">
        <v>127</v>
      </c>
      <c r="Y442" s="58" t="s">
        <v>109</v>
      </c>
      <c r="Z442" s="58" t="s">
        <v>109</v>
      </c>
      <c r="AA442" s="58" t="s">
        <v>128</v>
      </c>
      <c r="AB442" s="58" t="s">
        <v>128</v>
      </c>
      <c r="AC442" s="58" t="s">
        <v>128</v>
      </c>
      <c r="AD442" s="58">
        <v>3</v>
      </c>
      <c r="AE442" s="58">
        <v>10</v>
      </c>
      <c r="AF442" s="58">
        <v>51</v>
      </c>
      <c r="AG442" s="56" t="s">
        <v>1630</v>
      </c>
      <c r="AH442" s="56" t="s">
        <v>1631</v>
      </c>
      <c r="AI442" s="58"/>
    </row>
    <row r="443" spans="1:41" s="44" customFormat="1" ht="69" customHeight="1">
      <c r="A443" s="55" t="s">
        <v>1625</v>
      </c>
      <c r="B443" s="56" t="s">
        <v>1632</v>
      </c>
      <c r="C443" s="56" t="s">
        <v>1633</v>
      </c>
      <c r="D443" s="57" t="s">
        <v>144</v>
      </c>
      <c r="E443" s="57" t="s">
        <v>689</v>
      </c>
      <c r="F443" s="58" t="s">
        <v>130</v>
      </c>
      <c r="G443" s="58" t="s">
        <v>1628</v>
      </c>
      <c r="H443" s="58" t="s">
        <v>1629</v>
      </c>
      <c r="I443" s="65"/>
      <c r="J443" s="58">
        <f>K443</f>
        <v>135</v>
      </c>
      <c r="K443" s="58">
        <f>L443+M443+N443+O443</f>
        <v>135</v>
      </c>
      <c r="L443" s="57"/>
      <c r="M443" s="66">
        <v>135</v>
      </c>
      <c r="N443" s="58"/>
      <c r="O443" s="58"/>
      <c r="P443" s="58"/>
      <c r="Q443" s="58"/>
      <c r="R443" s="58"/>
      <c r="S443" s="58"/>
      <c r="T443" s="58"/>
      <c r="U443" s="58"/>
      <c r="V443" s="58"/>
      <c r="W443" s="58"/>
      <c r="X443" s="58" t="s">
        <v>127</v>
      </c>
      <c r="Y443" s="58" t="s">
        <v>109</v>
      </c>
      <c r="Z443" s="58" t="s">
        <v>109</v>
      </c>
      <c r="AA443" s="58" t="s">
        <v>128</v>
      </c>
      <c r="AB443" s="58" t="s">
        <v>128</v>
      </c>
      <c r="AC443" s="58" t="s">
        <v>128</v>
      </c>
      <c r="AD443" s="58">
        <v>18</v>
      </c>
      <c r="AE443" s="58">
        <v>58</v>
      </c>
      <c r="AF443" s="58">
        <v>192</v>
      </c>
      <c r="AG443" s="56" t="s">
        <v>1630</v>
      </c>
      <c r="AH443" s="56" t="s">
        <v>1634</v>
      </c>
      <c r="AI443" s="58"/>
      <c r="AJ443" s="60"/>
      <c r="AK443" s="58"/>
      <c r="AL443" s="58"/>
      <c r="AM443" s="58"/>
      <c r="AN443" s="58"/>
      <c r="AO443" s="58"/>
    </row>
    <row r="444" spans="1:41" s="44" customFormat="1" ht="69" customHeight="1">
      <c r="A444" s="55" t="s">
        <v>1625</v>
      </c>
      <c r="B444" s="56" t="s">
        <v>1635</v>
      </c>
      <c r="C444" s="56" t="s">
        <v>1636</v>
      </c>
      <c r="D444" s="57" t="s">
        <v>185</v>
      </c>
      <c r="E444" s="57" t="s">
        <v>436</v>
      </c>
      <c r="F444" s="58" t="s">
        <v>130</v>
      </c>
      <c r="G444" s="58" t="s">
        <v>1628</v>
      </c>
      <c r="H444" s="58" t="s">
        <v>1629</v>
      </c>
      <c r="I444" s="65"/>
      <c r="J444" s="58">
        <f>K444</f>
        <v>105</v>
      </c>
      <c r="K444" s="58">
        <f>L444+M444+N444+O444</f>
        <v>105</v>
      </c>
      <c r="L444" s="58">
        <v>105</v>
      </c>
      <c r="M444" s="66"/>
      <c r="N444" s="58"/>
      <c r="O444" s="58"/>
      <c r="P444" s="58"/>
      <c r="Q444" s="58"/>
      <c r="R444" s="58"/>
      <c r="S444" s="58"/>
      <c r="T444" s="58"/>
      <c r="U444" s="58"/>
      <c r="V444" s="58"/>
      <c r="W444" s="58"/>
      <c r="X444" s="58" t="s">
        <v>127</v>
      </c>
      <c r="Y444" s="58" t="s">
        <v>109</v>
      </c>
      <c r="Z444" s="58" t="s">
        <v>109</v>
      </c>
      <c r="AA444" s="58" t="s">
        <v>128</v>
      </c>
      <c r="AB444" s="58" t="s">
        <v>128</v>
      </c>
      <c r="AC444" s="58" t="s">
        <v>128</v>
      </c>
      <c r="AD444" s="58">
        <v>16</v>
      </c>
      <c r="AE444" s="58">
        <v>47</v>
      </c>
      <c r="AF444" s="58">
        <v>202</v>
      </c>
      <c r="AG444" s="56" t="s">
        <v>1630</v>
      </c>
      <c r="AH444" s="56" t="s">
        <v>1637</v>
      </c>
      <c r="AI444" s="58"/>
      <c r="AJ444" s="60"/>
      <c r="AK444" s="58"/>
      <c r="AL444" s="58"/>
      <c r="AM444" s="58"/>
      <c r="AN444" s="58"/>
      <c r="AO444" s="58"/>
    </row>
    <row r="445" spans="1:41" s="44" customFormat="1" ht="33.6" customHeight="1">
      <c r="A445" s="55" t="s">
        <v>70</v>
      </c>
      <c r="B445" s="56"/>
      <c r="C445" s="56"/>
      <c r="D445" s="58"/>
      <c r="E445" s="58"/>
      <c r="F445" s="58"/>
      <c r="G445" s="58"/>
      <c r="H445" s="58"/>
      <c r="I445" s="58"/>
      <c r="J445" s="58"/>
      <c r="K445" s="58"/>
      <c r="L445" s="58"/>
      <c r="M445" s="58"/>
      <c r="N445" s="58"/>
      <c r="O445" s="58"/>
      <c r="P445" s="58"/>
      <c r="Q445" s="58"/>
      <c r="R445" s="58"/>
      <c r="S445" s="58"/>
      <c r="T445" s="58"/>
      <c r="U445" s="58"/>
      <c r="V445" s="58"/>
      <c r="W445" s="58"/>
      <c r="X445" s="58"/>
      <c r="Y445" s="58"/>
      <c r="Z445" s="58"/>
      <c r="AA445" s="58"/>
      <c r="AB445" s="58"/>
      <c r="AC445" s="58"/>
      <c r="AD445" s="58"/>
      <c r="AE445" s="58"/>
      <c r="AF445" s="58"/>
      <c r="AG445" s="56"/>
      <c r="AH445" s="56"/>
      <c r="AI445" s="58"/>
      <c r="AJ445" s="60"/>
      <c r="AK445" s="58"/>
      <c r="AL445" s="58"/>
      <c r="AM445" s="58"/>
      <c r="AN445" s="58"/>
      <c r="AO445" s="58"/>
    </row>
    <row r="446" spans="1:41" s="44" customFormat="1" ht="33.6" customHeight="1">
      <c r="A446" s="55" t="s">
        <v>71</v>
      </c>
      <c r="B446" s="56"/>
      <c r="C446" s="56"/>
      <c r="D446" s="58"/>
      <c r="E446" s="58"/>
      <c r="F446" s="58"/>
      <c r="G446" s="58"/>
      <c r="H446" s="58"/>
      <c r="I446" s="58"/>
      <c r="J446" s="58"/>
      <c r="K446" s="58"/>
      <c r="L446" s="58"/>
      <c r="M446" s="58"/>
      <c r="N446" s="58"/>
      <c r="O446" s="58"/>
      <c r="P446" s="58"/>
      <c r="Q446" s="58"/>
      <c r="R446" s="58"/>
      <c r="S446" s="58"/>
      <c r="T446" s="58"/>
      <c r="U446" s="58"/>
      <c r="V446" s="58"/>
      <c r="W446" s="58"/>
      <c r="X446" s="58"/>
      <c r="Y446" s="58"/>
      <c r="Z446" s="58"/>
      <c r="AA446" s="58"/>
      <c r="AB446" s="58"/>
      <c r="AC446" s="58"/>
      <c r="AD446" s="58"/>
      <c r="AE446" s="58"/>
      <c r="AF446" s="58"/>
      <c r="AG446" s="56"/>
      <c r="AH446" s="56"/>
      <c r="AI446" s="58"/>
      <c r="AJ446" s="60"/>
      <c r="AK446" s="58"/>
      <c r="AL446" s="58"/>
      <c r="AM446" s="58"/>
      <c r="AN446" s="58"/>
      <c r="AO446" s="58"/>
    </row>
    <row r="447" spans="1:41" s="44" customFormat="1" ht="63" customHeight="1">
      <c r="A447" s="56" t="s">
        <v>72</v>
      </c>
      <c r="B447" s="56" t="s">
        <v>1638</v>
      </c>
      <c r="C447" s="56" t="s">
        <v>1639</v>
      </c>
      <c r="D447" s="58" t="s">
        <v>1640</v>
      </c>
      <c r="E447" s="58" t="s">
        <v>1641</v>
      </c>
      <c r="F447" s="58" t="s">
        <v>130</v>
      </c>
      <c r="G447" s="58" t="s">
        <v>1642</v>
      </c>
      <c r="H447" s="58" t="s">
        <v>1643</v>
      </c>
      <c r="I447" s="67"/>
      <c r="J447" s="58">
        <v>163.97</v>
      </c>
      <c r="K447" s="58"/>
      <c r="L447" s="58"/>
      <c r="M447" s="58"/>
      <c r="N447" s="58"/>
      <c r="O447" s="58"/>
      <c r="P447" s="58">
        <v>163.97</v>
      </c>
      <c r="Q447" s="58"/>
      <c r="R447" s="58"/>
      <c r="S447" s="58"/>
      <c r="T447" s="58"/>
      <c r="U447" s="58"/>
      <c r="V447" s="58"/>
      <c r="W447" s="58"/>
      <c r="X447" s="58" t="s">
        <v>127</v>
      </c>
      <c r="Y447" s="58" t="s">
        <v>109</v>
      </c>
      <c r="Z447" s="58" t="s">
        <v>128</v>
      </c>
      <c r="AA447" s="58" t="s">
        <v>128</v>
      </c>
      <c r="AB447" s="58" t="s">
        <v>128</v>
      </c>
      <c r="AC447" s="58" t="s">
        <v>128</v>
      </c>
      <c r="AD447" s="58">
        <v>8165</v>
      </c>
      <c r="AE447" s="109">
        <v>23800</v>
      </c>
      <c r="AF447" s="109">
        <v>26230</v>
      </c>
      <c r="AG447" s="56" t="s">
        <v>1644</v>
      </c>
      <c r="AH447" s="56" t="s">
        <v>1645</v>
      </c>
      <c r="AI447" s="58"/>
      <c r="AJ447" s="60" t="s">
        <v>109</v>
      </c>
      <c r="AK447" s="58" t="s">
        <v>1642</v>
      </c>
      <c r="AL447" s="58"/>
      <c r="AM447" s="58"/>
      <c r="AN447" s="58"/>
      <c r="AO447" s="58"/>
    </row>
    <row r="448" spans="1:41" s="44" customFormat="1" ht="32.4" customHeight="1">
      <c r="A448" s="56" t="s">
        <v>73</v>
      </c>
      <c r="B448" s="56"/>
      <c r="C448" s="56"/>
      <c r="D448" s="58"/>
      <c r="E448" s="58"/>
      <c r="F448" s="58"/>
      <c r="G448" s="58"/>
      <c r="H448" s="58"/>
      <c r="I448" s="58"/>
      <c r="J448" s="58">
        <f>SUM(J449:J469)</f>
        <v>1407.7126000000001</v>
      </c>
      <c r="K448" s="58">
        <f t="shared" ref="K448:W448" si="35">SUM(K449:K469)</f>
        <v>1407.7126000000001</v>
      </c>
      <c r="L448" s="58">
        <f t="shared" si="35"/>
        <v>423.7</v>
      </c>
      <c r="M448" s="58">
        <f t="shared" si="35"/>
        <v>943.8</v>
      </c>
      <c r="N448" s="58">
        <f t="shared" si="35"/>
        <v>0</v>
      </c>
      <c r="O448" s="58">
        <f t="shared" si="35"/>
        <v>40.212600000000002</v>
      </c>
      <c r="P448" s="58">
        <f t="shared" si="35"/>
        <v>0</v>
      </c>
      <c r="Q448" s="58">
        <f t="shared" si="35"/>
        <v>0</v>
      </c>
      <c r="R448" s="58">
        <f t="shared" si="35"/>
        <v>0</v>
      </c>
      <c r="S448" s="58">
        <f t="shared" si="35"/>
        <v>0</v>
      </c>
      <c r="T448" s="58">
        <f t="shared" si="35"/>
        <v>0</v>
      </c>
      <c r="U448" s="58">
        <f t="shared" si="35"/>
        <v>0</v>
      </c>
      <c r="V448" s="58">
        <f t="shared" si="35"/>
        <v>0</v>
      </c>
      <c r="W448" s="58">
        <f t="shared" si="35"/>
        <v>0</v>
      </c>
      <c r="X448" s="58"/>
      <c r="Y448" s="58"/>
      <c r="Z448" s="58"/>
      <c r="AA448" s="58"/>
      <c r="AB448" s="58"/>
      <c r="AC448" s="58"/>
      <c r="AD448" s="58"/>
      <c r="AE448" s="58"/>
      <c r="AF448" s="58"/>
      <c r="AG448" s="56"/>
      <c r="AH448" s="56"/>
      <c r="AI448" s="58"/>
      <c r="AJ448" s="60"/>
      <c r="AK448" s="58"/>
      <c r="AL448" s="58"/>
      <c r="AM448" s="58"/>
      <c r="AN448" s="58"/>
      <c r="AO448" s="58"/>
    </row>
    <row r="449" spans="1:41" s="44" customFormat="1" ht="57" customHeight="1">
      <c r="A449" s="56" t="s">
        <v>1646</v>
      </c>
      <c r="B449" s="56" t="s">
        <v>1647</v>
      </c>
      <c r="C449" s="56" t="s">
        <v>1648</v>
      </c>
      <c r="D449" s="58" t="s">
        <v>177</v>
      </c>
      <c r="E449" s="58" t="s">
        <v>222</v>
      </c>
      <c r="F449" s="58" t="s">
        <v>130</v>
      </c>
      <c r="G449" s="58" t="s">
        <v>249</v>
      </c>
      <c r="H449" s="58" t="s">
        <v>1649</v>
      </c>
      <c r="I449" s="58"/>
      <c r="J449" s="58">
        <v>40</v>
      </c>
      <c r="K449" s="58">
        <v>40</v>
      </c>
      <c r="L449" s="58"/>
      <c r="M449" s="58">
        <v>40</v>
      </c>
      <c r="N449" s="58"/>
      <c r="O449" s="58"/>
      <c r="P449" s="58"/>
      <c r="Q449" s="58"/>
      <c r="R449" s="58"/>
      <c r="S449" s="58"/>
      <c r="T449" s="58"/>
      <c r="U449" s="58"/>
      <c r="V449" s="58"/>
      <c r="W449" s="58"/>
      <c r="X449" s="58" t="s">
        <v>127</v>
      </c>
      <c r="Y449" s="58" t="s">
        <v>109</v>
      </c>
      <c r="Z449" s="58" t="s">
        <v>109</v>
      </c>
      <c r="AA449" s="58" t="s">
        <v>128</v>
      </c>
      <c r="AB449" s="58" t="s">
        <v>128</v>
      </c>
      <c r="AC449" s="58" t="s">
        <v>128</v>
      </c>
      <c r="AD449" s="58">
        <v>158</v>
      </c>
      <c r="AE449" s="58">
        <v>550</v>
      </c>
      <c r="AF449" s="58">
        <v>1207</v>
      </c>
      <c r="AG449" s="56" t="s">
        <v>1650</v>
      </c>
      <c r="AH449" s="56" t="s">
        <v>1651</v>
      </c>
      <c r="AI449" s="58"/>
      <c r="AJ449" s="60"/>
      <c r="AK449" s="58"/>
      <c r="AL449" s="58"/>
      <c r="AM449" s="58"/>
      <c r="AN449" s="58"/>
      <c r="AO449" s="58"/>
    </row>
    <row r="450" spans="1:41" s="44" customFormat="1" ht="60" customHeight="1">
      <c r="A450" s="55" t="s">
        <v>1652</v>
      </c>
      <c r="B450" s="56" t="s">
        <v>1653</v>
      </c>
      <c r="C450" s="56" t="s">
        <v>1654</v>
      </c>
      <c r="D450" s="67" t="s">
        <v>294</v>
      </c>
      <c r="E450" s="58" t="s">
        <v>300</v>
      </c>
      <c r="F450" s="58" t="s">
        <v>130</v>
      </c>
      <c r="G450" s="58" t="s">
        <v>249</v>
      </c>
      <c r="H450" s="58" t="s">
        <v>301</v>
      </c>
      <c r="I450" s="58"/>
      <c r="J450" s="58">
        <v>52</v>
      </c>
      <c r="K450" s="58">
        <v>52</v>
      </c>
      <c r="L450" s="58"/>
      <c r="M450" s="58">
        <v>52</v>
      </c>
      <c r="N450" s="58"/>
      <c r="O450" s="58"/>
      <c r="P450" s="58"/>
      <c r="Q450" s="58"/>
      <c r="R450" s="58"/>
      <c r="S450" s="58"/>
      <c r="T450" s="58"/>
      <c r="U450" s="58"/>
      <c r="V450" s="58"/>
      <c r="W450" s="58"/>
      <c r="X450" s="84" t="s">
        <v>127</v>
      </c>
      <c r="Y450" s="58" t="s">
        <v>109</v>
      </c>
      <c r="Z450" s="58" t="s">
        <v>109</v>
      </c>
      <c r="AA450" s="58" t="s">
        <v>128</v>
      </c>
      <c r="AB450" s="58" t="s">
        <v>128</v>
      </c>
      <c r="AC450" s="58" t="s">
        <v>128</v>
      </c>
      <c r="AD450" s="58">
        <v>12</v>
      </c>
      <c r="AE450" s="58">
        <v>42</v>
      </c>
      <c r="AF450" s="58">
        <v>70</v>
      </c>
      <c r="AG450" s="56" t="s">
        <v>1655</v>
      </c>
      <c r="AH450" s="56" t="s">
        <v>1656</v>
      </c>
      <c r="AI450" s="58"/>
      <c r="AJ450" s="60"/>
      <c r="AK450" s="58"/>
      <c r="AL450" s="58"/>
      <c r="AM450" s="58"/>
      <c r="AN450" s="58"/>
      <c r="AO450" s="58"/>
    </row>
    <row r="451" spans="1:41" s="62" customFormat="1" ht="68.099999999999994" customHeight="1">
      <c r="A451" s="55" t="s">
        <v>1652</v>
      </c>
      <c r="B451" s="55" t="s">
        <v>1657</v>
      </c>
      <c r="C451" s="55" t="s">
        <v>1658</v>
      </c>
      <c r="D451" s="67" t="s">
        <v>151</v>
      </c>
      <c r="E451" s="67" t="s">
        <v>486</v>
      </c>
      <c r="F451" s="67" t="s">
        <v>130</v>
      </c>
      <c r="G451" s="58" t="s">
        <v>249</v>
      </c>
      <c r="H451" s="67" t="s">
        <v>487</v>
      </c>
      <c r="I451" s="67"/>
      <c r="J451" s="69">
        <v>12</v>
      </c>
      <c r="K451" s="69">
        <v>12</v>
      </c>
      <c r="L451" s="67"/>
      <c r="M451" s="69">
        <v>12</v>
      </c>
      <c r="N451" s="67"/>
      <c r="O451" s="67"/>
      <c r="P451" s="67"/>
      <c r="Q451" s="67"/>
      <c r="R451" s="67"/>
      <c r="S451" s="67"/>
      <c r="T451" s="67"/>
      <c r="U451" s="67"/>
      <c r="V451" s="67"/>
      <c r="W451" s="67"/>
      <c r="X451" s="67" t="s">
        <v>127</v>
      </c>
      <c r="Y451" s="67" t="s">
        <v>109</v>
      </c>
      <c r="Z451" s="67" t="s">
        <v>109</v>
      </c>
      <c r="AA451" s="67" t="s">
        <v>128</v>
      </c>
      <c r="AB451" s="67" t="s">
        <v>128</v>
      </c>
      <c r="AC451" s="67" t="s">
        <v>128</v>
      </c>
      <c r="AD451" s="69">
        <v>14</v>
      </c>
      <c r="AE451" s="69">
        <v>100</v>
      </c>
      <c r="AF451" s="69">
        <v>100</v>
      </c>
      <c r="AG451" s="55" t="s">
        <v>1659</v>
      </c>
      <c r="AH451" s="55" t="s">
        <v>1660</v>
      </c>
      <c r="AI451" s="58"/>
      <c r="AJ451" s="60"/>
      <c r="AK451" s="58"/>
      <c r="AL451" s="58"/>
      <c r="AM451" s="58"/>
      <c r="AN451" s="58"/>
      <c r="AO451" s="58"/>
    </row>
    <row r="452" spans="1:41" s="44" customFormat="1" ht="78.900000000000006" customHeight="1">
      <c r="A452" s="55" t="s">
        <v>1652</v>
      </c>
      <c r="B452" s="55" t="s">
        <v>1661</v>
      </c>
      <c r="C452" s="55" t="s">
        <v>1662</v>
      </c>
      <c r="D452" s="67" t="s">
        <v>151</v>
      </c>
      <c r="E452" s="67" t="s">
        <v>323</v>
      </c>
      <c r="F452" s="67" t="s">
        <v>130</v>
      </c>
      <c r="G452" s="67" t="s">
        <v>249</v>
      </c>
      <c r="H452" s="58" t="s">
        <v>793</v>
      </c>
      <c r="I452" s="67"/>
      <c r="J452" s="138">
        <v>40.212600000000002</v>
      </c>
      <c r="K452" s="138">
        <v>40.212600000000002</v>
      </c>
      <c r="M452" s="67"/>
      <c r="N452" s="67"/>
      <c r="O452" s="139">
        <v>40.212600000000002</v>
      </c>
      <c r="P452" s="119"/>
      <c r="Q452" s="67"/>
      <c r="R452" s="67"/>
      <c r="S452" s="67"/>
      <c r="T452" s="67"/>
      <c r="U452" s="67"/>
      <c r="V452" s="67"/>
      <c r="W452" s="67"/>
      <c r="X452" s="58" t="s">
        <v>127</v>
      </c>
      <c r="Y452" s="58" t="s">
        <v>109</v>
      </c>
      <c r="Z452" s="58" t="s">
        <v>128</v>
      </c>
      <c r="AA452" s="58" t="s">
        <v>128</v>
      </c>
      <c r="AB452" s="58" t="s">
        <v>128</v>
      </c>
      <c r="AC452" s="58" t="s">
        <v>128</v>
      </c>
      <c r="AD452" s="58">
        <v>40</v>
      </c>
      <c r="AE452" s="58">
        <v>160</v>
      </c>
      <c r="AF452" s="58">
        <v>160</v>
      </c>
      <c r="AG452" s="56" t="s">
        <v>1603</v>
      </c>
      <c r="AH452" s="56" t="s">
        <v>1663</v>
      </c>
      <c r="AI452" s="58" t="s">
        <v>898</v>
      </c>
      <c r="AJ452" s="58"/>
      <c r="AK452" s="58"/>
      <c r="AL452" s="58"/>
      <c r="AM452" s="58"/>
      <c r="AN452" s="58"/>
      <c r="AO452" s="58"/>
    </row>
    <row r="453" spans="1:41" s="62" customFormat="1" ht="51" customHeight="1">
      <c r="A453" s="55" t="s">
        <v>1652</v>
      </c>
      <c r="B453" s="55" t="s">
        <v>1664</v>
      </c>
      <c r="C453" s="55" t="s">
        <v>1665</v>
      </c>
      <c r="D453" s="67" t="s">
        <v>151</v>
      </c>
      <c r="E453" s="67" t="s">
        <v>328</v>
      </c>
      <c r="F453" s="67" t="s">
        <v>130</v>
      </c>
      <c r="G453" s="58" t="s">
        <v>249</v>
      </c>
      <c r="H453" s="67" t="s">
        <v>329</v>
      </c>
      <c r="I453" s="67"/>
      <c r="J453" s="69">
        <v>60</v>
      </c>
      <c r="K453" s="69">
        <v>60</v>
      </c>
      <c r="L453" s="67"/>
      <c r="M453" s="69">
        <v>60</v>
      </c>
      <c r="N453" s="67"/>
      <c r="O453" s="67"/>
      <c r="P453" s="67"/>
      <c r="Q453" s="67"/>
      <c r="R453" s="67"/>
      <c r="S453" s="67"/>
      <c r="T453" s="67"/>
      <c r="U453" s="67"/>
      <c r="V453" s="67"/>
      <c r="W453" s="67"/>
      <c r="X453" s="67" t="s">
        <v>127</v>
      </c>
      <c r="Y453" s="67" t="s">
        <v>109</v>
      </c>
      <c r="Z453" s="67" t="s">
        <v>109</v>
      </c>
      <c r="AA453" s="67" t="s">
        <v>128</v>
      </c>
      <c r="AB453" s="67" t="s">
        <v>128</v>
      </c>
      <c r="AC453" s="67" t="s">
        <v>128</v>
      </c>
      <c r="AD453" s="67">
        <v>103</v>
      </c>
      <c r="AE453" s="67">
        <v>333</v>
      </c>
      <c r="AF453" s="67">
        <v>492</v>
      </c>
      <c r="AG453" s="55" t="s">
        <v>1603</v>
      </c>
      <c r="AH453" s="55" t="s">
        <v>1666</v>
      </c>
      <c r="AI453" s="58"/>
      <c r="AJ453" s="60"/>
      <c r="AK453" s="58"/>
      <c r="AL453" s="58"/>
      <c r="AM453" s="58"/>
      <c r="AN453" s="58"/>
      <c r="AO453" s="58"/>
    </row>
    <row r="454" spans="1:41" s="44" customFormat="1" ht="66" customHeight="1">
      <c r="A454" s="55" t="s">
        <v>1652</v>
      </c>
      <c r="B454" s="56" t="s">
        <v>1667</v>
      </c>
      <c r="C454" s="56" t="s">
        <v>1668</v>
      </c>
      <c r="D454" s="58" t="s">
        <v>215</v>
      </c>
      <c r="E454" s="58" t="s">
        <v>509</v>
      </c>
      <c r="F454" s="58" t="s">
        <v>130</v>
      </c>
      <c r="G454" s="58" t="s">
        <v>249</v>
      </c>
      <c r="H454" s="58" t="s">
        <v>510</v>
      </c>
      <c r="I454" s="58"/>
      <c r="J454" s="58">
        <v>68</v>
      </c>
      <c r="K454" s="58">
        <v>68</v>
      </c>
      <c r="L454" s="58"/>
      <c r="M454" s="58">
        <v>68</v>
      </c>
      <c r="N454" s="58"/>
      <c r="O454" s="58"/>
      <c r="P454" s="58"/>
      <c r="Q454" s="58"/>
      <c r="R454" s="58"/>
      <c r="S454" s="58"/>
      <c r="T454" s="58"/>
      <c r="U454" s="58"/>
      <c r="V454" s="58"/>
      <c r="W454" s="58"/>
      <c r="X454" s="58" t="s">
        <v>127</v>
      </c>
      <c r="Y454" s="58" t="s">
        <v>109</v>
      </c>
      <c r="Z454" s="58" t="s">
        <v>109</v>
      </c>
      <c r="AA454" s="58" t="s">
        <v>128</v>
      </c>
      <c r="AB454" s="58" t="s">
        <v>128</v>
      </c>
      <c r="AC454" s="58" t="s">
        <v>128</v>
      </c>
      <c r="AD454" s="58">
        <v>49</v>
      </c>
      <c r="AE454" s="58">
        <v>157</v>
      </c>
      <c r="AF454" s="58">
        <v>2850</v>
      </c>
      <c r="AG454" s="56" t="s">
        <v>1669</v>
      </c>
      <c r="AH454" s="56" t="s">
        <v>1670</v>
      </c>
      <c r="AI454" s="58"/>
    </row>
    <row r="455" spans="1:41" s="44" customFormat="1" ht="60" customHeight="1">
      <c r="A455" s="55" t="s">
        <v>1652</v>
      </c>
      <c r="B455" s="56" t="s">
        <v>1840</v>
      </c>
      <c r="C455" s="56" t="s">
        <v>1671</v>
      </c>
      <c r="D455" s="58" t="s">
        <v>196</v>
      </c>
      <c r="E455" s="58" t="s">
        <v>531</v>
      </c>
      <c r="F455" s="58" t="s">
        <v>130</v>
      </c>
      <c r="G455" s="58" t="s">
        <v>249</v>
      </c>
      <c r="H455" s="58" t="s">
        <v>532</v>
      </c>
      <c r="I455" s="58"/>
      <c r="J455" s="58">
        <v>60</v>
      </c>
      <c r="K455" s="58">
        <v>60</v>
      </c>
      <c r="L455" s="58"/>
      <c r="M455" s="58">
        <v>60</v>
      </c>
      <c r="N455" s="58"/>
      <c r="O455" s="58"/>
      <c r="P455" s="58"/>
      <c r="Q455" s="58"/>
      <c r="R455" s="58"/>
      <c r="S455" s="58"/>
      <c r="T455" s="58"/>
      <c r="U455" s="58"/>
      <c r="V455" s="58"/>
      <c r="W455" s="58"/>
      <c r="X455" s="58" t="s">
        <v>127</v>
      </c>
      <c r="Y455" s="58" t="s">
        <v>109</v>
      </c>
      <c r="Z455" s="58" t="s">
        <v>128</v>
      </c>
      <c r="AA455" s="58" t="s">
        <v>128</v>
      </c>
      <c r="AB455" s="58" t="s">
        <v>128</v>
      </c>
      <c r="AC455" s="58" t="s">
        <v>128</v>
      </c>
      <c r="AD455" s="58">
        <v>35</v>
      </c>
      <c r="AE455" s="58">
        <v>120</v>
      </c>
      <c r="AF455" s="58">
        <v>120</v>
      </c>
      <c r="AG455" s="56" t="s">
        <v>1672</v>
      </c>
      <c r="AH455" s="56" t="s">
        <v>1673</v>
      </c>
      <c r="AI455" s="58"/>
      <c r="AJ455" s="60"/>
      <c r="AK455" s="58"/>
      <c r="AL455" s="58"/>
      <c r="AM455" s="58"/>
      <c r="AN455" s="58"/>
      <c r="AO455" s="58"/>
    </row>
    <row r="456" spans="1:41" s="44" customFormat="1" ht="60" customHeight="1">
      <c r="A456" s="55" t="s">
        <v>1652</v>
      </c>
      <c r="B456" s="140" t="s">
        <v>1674</v>
      </c>
      <c r="C456" s="56" t="s">
        <v>1675</v>
      </c>
      <c r="D456" s="141" t="s">
        <v>203</v>
      </c>
      <c r="E456" s="141" t="s">
        <v>549</v>
      </c>
      <c r="F456" s="83" t="s">
        <v>130</v>
      </c>
      <c r="G456" s="89" t="s">
        <v>249</v>
      </c>
      <c r="H456" s="89" t="s">
        <v>813</v>
      </c>
      <c r="I456" s="83"/>
      <c r="J456" s="116">
        <v>40</v>
      </c>
      <c r="K456" s="116">
        <v>40</v>
      </c>
      <c r="L456" s="116"/>
      <c r="M456" s="116">
        <v>40</v>
      </c>
      <c r="N456" s="116"/>
      <c r="O456" s="116"/>
      <c r="P456" s="116"/>
      <c r="Q456" s="116"/>
      <c r="R456" s="116"/>
      <c r="S456" s="116"/>
      <c r="T456" s="116"/>
      <c r="U456" s="116"/>
      <c r="V456" s="89"/>
      <c r="W456" s="89"/>
      <c r="X456" s="67" t="s">
        <v>108</v>
      </c>
      <c r="Y456" s="58" t="s">
        <v>109</v>
      </c>
      <c r="Z456" s="58" t="s">
        <v>109</v>
      </c>
      <c r="AA456" s="58" t="s">
        <v>128</v>
      </c>
      <c r="AB456" s="58" t="s">
        <v>128</v>
      </c>
      <c r="AC456" s="58" t="s">
        <v>128</v>
      </c>
      <c r="AD456" s="84">
        <v>25</v>
      </c>
      <c r="AE456" s="84">
        <v>75</v>
      </c>
      <c r="AF456" s="84">
        <v>75</v>
      </c>
      <c r="AG456" s="56" t="s">
        <v>1676</v>
      </c>
      <c r="AH456" s="56" t="s">
        <v>1677</v>
      </c>
      <c r="AI456" s="84"/>
      <c r="AJ456" s="142"/>
      <c r="AK456" s="84"/>
      <c r="AL456" s="84"/>
      <c r="AM456" s="84"/>
      <c r="AN456" s="84"/>
      <c r="AO456" s="84"/>
    </row>
    <row r="457" spans="1:41" s="44" customFormat="1" ht="60" customHeight="1">
      <c r="A457" s="55" t="s">
        <v>1652</v>
      </c>
      <c r="B457" s="140" t="s">
        <v>1678</v>
      </c>
      <c r="C457" s="56" t="s">
        <v>1679</v>
      </c>
      <c r="D457" s="141" t="s">
        <v>203</v>
      </c>
      <c r="E457" s="141" t="s">
        <v>553</v>
      </c>
      <c r="F457" s="83" t="s">
        <v>130</v>
      </c>
      <c r="G457" s="89" t="s">
        <v>249</v>
      </c>
      <c r="H457" s="89" t="s">
        <v>554</v>
      </c>
      <c r="I457" s="83"/>
      <c r="J457" s="116">
        <v>100</v>
      </c>
      <c r="K457" s="116">
        <v>100</v>
      </c>
      <c r="L457" s="116"/>
      <c r="M457" s="116">
        <v>100</v>
      </c>
      <c r="N457" s="116"/>
      <c r="O457" s="116"/>
      <c r="P457" s="116"/>
      <c r="Q457" s="116"/>
      <c r="R457" s="116"/>
      <c r="S457" s="116"/>
      <c r="T457" s="116"/>
      <c r="U457" s="116"/>
      <c r="V457" s="89"/>
      <c r="W457" s="89"/>
      <c r="X457" s="67" t="s">
        <v>108</v>
      </c>
      <c r="Y457" s="58" t="s">
        <v>109</v>
      </c>
      <c r="Z457" s="58" t="s">
        <v>109</v>
      </c>
      <c r="AA457" s="58" t="s">
        <v>128</v>
      </c>
      <c r="AB457" s="58" t="s">
        <v>128</v>
      </c>
      <c r="AC457" s="58" t="s">
        <v>128</v>
      </c>
      <c r="AD457" s="84">
        <v>62</v>
      </c>
      <c r="AE457" s="84">
        <v>279</v>
      </c>
      <c r="AF457" s="84">
        <v>279</v>
      </c>
      <c r="AG457" s="56" t="s">
        <v>1676</v>
      </c>
      <c r="AH457" s="56" t="s">
        <v>1677</v>
      </c>
      <c r="AI457" s="84"/>
      <c r="AJ457" s="142"/>
      <c r="AK457" s="84"/>
      <c r="AL457" s="84"/>
      <c r="AM457" s="84"/>
      <c r="AN457" s="84"/>
      <c r="AO457" s="84"/>
    </row>
    <row r="458" spans="1:41" s="44" customFormat="1" ht="57" customHeight="1">
      <c r="A458" s="55" t="s">
        <v>1652</v>
      </c>
      <c r="B458" s="56" t="s">
        <v>1680</v>
      </c>
      <c r="C458" s="56" t="s">
        <v>1681</v>
      </c>
      <c r="D458" s="58" t="s">
        <v>203</v>
      </c>
      <c r="E458" s="58" t="s">
        <v>391</v>
      </c>
      <c r="F458" s="58" t="s">
        <v>130</v>
      </c>
      <c r="G458" s="58" t="s">
        <v>249</v>
      </c>
      <c r="H458" s="58" t="s">
        <v>759</v>
      </c>
      <c r="I458" s="58"/>
      <c r="J458" s="58">
        <v>108</v>
      </c>
      <c r="K458" s="58">
        <v>108</v>
      </c>
      <c r="L458" s="58"/>
      <c r="M458" s="58">
        <v>108</v>
      </c>
      <c r="N458" s="58"/>
      <c r="O458" s="58"/>
      <c r="P458" s="58"/>
      <c r="Q458" s="58"/>
      <c r="R458" s="58"/>
      <c r="S458" s="58"/>
      <c r="T458" s="58"/>
      <c r="U458" s="58"/>
      <c r="V458" s="58"/>
      <c r="W458" s="58"/>
      <c r="X458" s="58" t="s">
        <v>127</v>
      </c>
      <c r="Y458" s="58" t="s">
        <v>109</v>
      </c>
      <c r="Z458" s="58" t="s">
        <v>109</v>
      </c>
      <c r="AA458" s="58" t="s">
        <v>128</v>
      </c>
      <c r="AB458" s="58" t="s">
        <v>109</v>
      </c>
      <c r="AC458" s="58" t="s">
        <v>128</v>
      </c>
      <c r="AD458" s="58">
        <v>45</v>
      </c>
      <c r="AE458" s="58">
        <v>135</v>
      </c>
      <c r="AF458" s="58">
        <v>135</v>
      </c>
      <c r="AG458" s="56" t="s">
        <v>565</v>
      </c>
      <c r="AH458" s="56" t="s">
        <v>565</v>
      </c>
      <c r="AI458" s="58"/>
      <c r="AJ458" s="60" t="s">
        <v>1682</v>
      </c>
      <c r="AK458" s="84"/>
      <c r="AL458" s="84"/>
      <c r="AM458" s="84"/>
      <c r="AN458" s="84"/>
      <c r="AO458" s="84"/>
    </row>
    <row r="459" spans="1:41" s="44" customFormat="1" ht="58.05" customHeight="1">
      <c r="A459" s="55" t="s">
        <v>1652</v>
      </c>
      <c r="B459" s="140" t="s">
        <v>1683</v>
      </c>
      <c r="C459" s="115" t="s">
        <v>1684</v>
      </c>
      <c r="D459" s="141" t="s">
        <v>203</v>
      </c>
      <c r="E459" s="141" t="s">
        <v>407</v>
      </c>
      <c r="F459" s="89" t="s">
        <v>130</v>
      </c>
      <c r="G459" s="89" t="s">
        <v>249</v>
      </c>
      <c r="H459" s="89" t="s">
        <v>1602</v>
      </c>
      <c r="I459" s="89"/>
      <c r="J459" s="116">
        <v>159</v>
      </c>
      <c r="K459" s="84">
        <v>159</v>
      </c>
      <c r="L459" s="84">
        <v>159</v>
      </c>
      <c r="M459" s="84"/>
      <c r="N459" s="84"/>
      <c r="O459" s="84"/>
      <c r="P459" s="116"/>
      <c r="Q459" s="84"/>
      <c r="R459" s="84"/>
      <c r="S459" s="84"/>
      <c r="T459" s="84"/>
      <c r="U459" s="84"/>
      <c r="V459" s="84"/>
      <c r="W459" s="84"/>
      <c r="X459" s="84" t="s">
        <v>127</v>
      </c>
      <c r="Y459" s="89" t="s">
        <v>109</v>
      </c>
      <c r="Z459" s="84" t="s">
        <v>109</v>
      </c>
      <c r="AA459" s="84" t="s">
        <v>128</v>
      </c>
      <c r="AB459" s="84" t="s">
        <v>128</v>
      </c>
      <c r="AC459" s="84" t="s">
        <v>128</v>
      </c>
      <c r="AD459" s="84">
        <v>141</v>
      </c>
      <c r="AE459" s="84">
        <v>464</v>
      </c>
      <c r="AF459" s="84">
        <v>464</v>
      </c>
      <c r="AG459" s="122" t="s">
        <v>1603</v>
      </c>
      <c r="AH459" s="122" t="s">
        <v>1685</v>
      </c>
      <c r="AI459" s="84"/>
      <c r="AJ459" s="60"/>
      <c r="AK459" s="84"/>
      <c r="AL459" s="84"/>
      <c r="AM459" s="84"/>
      <c r="AN459" s="84"/>
      <c r="AO459" s="84"/>
    </row>
    <row r="460" spans="1:41" s="44" customFormat="1" ht="74.099999999999994" customHeight="1">
      <c r="A460" s="55" t="s">
        <v>1652</v>
      </c>
      <c r="B460" s="140" t="s">
        <v>1686</v>
      </c>
      <c r="C460" s="115" t="s">
        <v>1687</v>
      </c>
      <c r="D460" s="58" t="s">
        <v>203</v>
      </c>
      <c r="E460" s="58" t="s">
        <v>424</v>
      </c>
      <c r="F460" s="83" t="s">
        <v>130</v>
      </c>
      <c r="G460" s="89" t="s">
        <v>249</v>
      </c>
      <c r="H460" s="58" t="s">
        <v>1688</v>
      </c>
      <c r="I460" s="67"/>
      <c r="J460" s="116">
        <v>50</v>
      </c>
      <c r="K460" s="116">
        <v>50</v>
      </c>
      <c r="L460" s="116"/>
      <c r="M460" s="116">
        <v>50</v>
      </c>
      <c r="N460" s="116"/>
      <c r="O460" s="116"/>
      <c r="P460" s="116"/>
      <c r="Q460" s="116"/>
      <c r="R460" s="116"/>
      <c r="S460" s="116"/>
      <c r="T460" s="116"/>
      <c r="U460" s="116"/>
      <c r="V460" s="89"/>
      <c r="W460" s="89"/>
      <c r="X460" s="67" t="s">
        <v>108</v>
      </c>
      <c r="Y460" s="58" t="s">
        <v>109</v>
      </c>
      <c r="Z460" s="58" t="s">
        <v>109</v>
      </c>
      <c r="AA460" s="58" t="s">
        <v>128</v>
      </c>
      <c r="AB460" s="58" t="s">
        <v>128</v>
      </c>
      <c r="AC460" s="58" t="s">
        <v>128</v>
      </c>
      <c r="AD460" s="84">
        <v>87</v>
      </c>
      <c r="AE460" s="84">
        <v>307</v>
      </c>
      <c r="AF460" s="84">
        <v>307</v>
      </c>
      <c r="AG460" s="56" t="s">
        <v>1676</v>
      </c>
      <c r="AH460" s="56" t="s">
        <v>1677</v>
      </c>
      <c r="AI460" s="84"/>
      <c r="AJ460" s="60"/>
      <c r="AK460" s="84"/>
      <c r="AL460" s="84"/>
      <c r="AM460" s="84"/>
      <c r="AN460" s="84"/>
      <c r="AO460" s="84"/>
    </row>
    <row r="461" spans="1:41" s="44" customFormat="1" ht="60" customHeight="1">
      <c r="A461" s="55" t="s">
        <v>1652</v>
      </c>
      <c r="B461" s="56" t="s">
        <v>1689</v>
      </c>
      <c r="C461" s="56" t="s">
        <v>1690</v>
      </c>
      <c r="D461" s="58" t="s">
        <v>144</v>
      </c>
      <c r="E461" s="58" t="s">
        <v>689</v>
      </c>
      <c r="F461" s="58" t="s">
        <v>130</v>
      </c>
      <c r="G461" s="58" t="s">
        <v>249</v>
      </c>
      <c r="H461" s="58" t="s">
        <v>1691</v>
      </c>
      <c r="I461" s="58"/>
      <c r="J461" s="58">
        <v>160</v>
      </c>
      <c r="K461" s="58">
        <v>160</v>
      </c>
      <c r="L461" s="58">
        <v>160</v>
      </c>
      <c r="M461" s="58"/>
      <c r="N461" s="58"/>
      <c r="O461" s="58"/>
      <c r="P461" s="58"/>
      <c r="Q461" s="58"/>
      <c r="R461" s="58"/>
      <c r="S461" s="58"/>
      <c r="T461" s="58"/>
      <c r="U461" s="58"/>
      <c r="V461" s="58"/>
      <c r="W461" s="58"/>
      <c r="X461" s="58" t="s">
        <v>127</v>
      </c>
      <c r="Y461" s="58" t="s">
        <v>109</v>
      </c>
      <c r="Z461" s="58" t="s">
        <v>109</v>
      </c>
      <c r="AA461" s="58" t="s">
        <v>128</v>
      </c>
      <c r="AB461" s="58" t="s">
        <v>128</v>
      </c>
      <c r="AC461" s="58" t="s">
        <v>128</v>
      </c>
      <c r="AD461" s="58">
        <v>173</v>
      </c>
      <c r="AE461" s="58">
        <v>556</v>
      </c>
      <c r="AF461" s="58">
        <v>2035</v>
      </c>
      <c r="AG461" s="56" t="s">
        <v>1692</v>
      </c>
      <c r="AH461" s="56" t="s">
        <v>1693</v>
      </c>
      <c r="AI461" s="58"/>
      <c r="AJ461" s="60"/>
      <c r="AK461" s="58"/>
      <c r="AL461" s="58"/>
      <c r="AM461" s="58"/>
      <c r="AN461" s="58"/>
      <c r="AO461" s="58"/>
    </row>
    <row r="462" spans="1:41" s="44" customFormat="1" ht="60" customHeight="1">
      <c r="A462" s="55" t="s">
        <v>1652</v>
      </c>
      <c r="B462" s="56" t="s">
        <v>1694</v>
      </c>
      <c r="C462" s="56" t="s">
        <v>1695</v>
      </c>
      <c r="D462" s="58" t="s">
        <v>144</v>
      </c>
      <c r="E462" s="58" t="s">
        <v>684</v>
      </c>
      <c r="F462" s="58" t="s">
        <v>130</v>
      </c>
      <c r="G462" s="58" t="s">
        <v>249</v>
      </c>
      <c r="H462" s="58" t="s">
        <v>685</v>
      </c>
      <c r="I462" s="58"/>
      <c r="J462" s="58">
        <v>88</v>
      </c>
      <c r="K462" s="58">
        <v>88</v>
      </c>
      <c r="L462" s="58">
        <v>88</v>
      </c>
      <c r="M462" s="58"/>
      <c r="N462" s="58"/>
      <c r="O462" s="58"/>
      <c r="P462" s="58"/>
      <c r="Q462" s="58"/>
      <c r="R462" s="58"/>
      <c r="S462" s="58"/>
      <c r="T462" s="58"/>
      <c r="U462" s="58"/>
      <c r="V462" s="58"/>
      <c r="W462" s="58"/>
      <c r="X462" s="58" t="s">
        <v>127</v>
      </c>
      <c r="Y462" s="58" t="s">
        <v>109</v>
      </c>
      <c r="Z462" s="58" t="s">
        <v>109</v>
      </c>
      <c r="AA462" s="58" t="s">
        <v>128</v>
      </c>
      <c r="AB462" s="58" t="s">
        <v>128</v>
      </c>
      <c r="AC462" s="58" t="s">
        <v>128</v>
      </c>
      <c r="AD462" s="58">
        <v>103</v>
      </c>
      <c r="AE462" s="58">
        <v>298</v>
      </c>
      <c r="AF462" s="58">
        <v>1183</v>
      </c>
      <c r="AG462" s="56" t="s">
        <v>1692</v>
      </c>
      <c r="AH462" s="56" t="s">
        <v>1696</v>
      </c>
      <c r="AI462" s="58"/>
      <c r="AJ462" s="133"/>
      <c r="AK462" s="125"/>
      <c r="AL462" s="125"/>
      <c r="AM462" s="125"/>
      <c r="AN462" s="125"/>
      <c r="AO462" s="125"/>
    </row>
    <row r="463" spans="1:41" s="96" customFormat="1" ht="60" customHeight="1">
      <c r="A463" s="55" t="s">
        <v>1652</v>
      </c>
      <c r="B463" s="56" t="s">
        <v>1697</v>
      </c>
      <c r="C463" s="56" t="s">
        <v>1698</v>
      </c>
      <c r="D463" s="58" t="s">
        <v>185</v>
      </c>
      <c r="E463" s="58" t="s">
        <v>432</v>
      </c>
      <c r="F463" s="58">
        <v>2020</v>
      </c>
      <c r="G463" s="58" t="s">
        <v>249</v>
      </c>
      <c r="H463" s="81" t="s">
        <v>789</v>
      </c>
      <c r="I463" s="69"/>
      <c r="J463" s="58">
        <v>166</v>
      </c>
      <c r="K463" s="58">
        <v>166</v>
      </c>
      <c r="L463" s="58"/>
      <c r="M463" s="58">
        <v>166</v>
      </c>
      <c r="N463" s="58"/>
      <c r="O463" s="58"/>
      <c r="P463" s="58"/>
      <c r="Q463" s="58"/>
      <c r="R463" s="58"/>
      <c r="S463" s="58"/>
      <c r="T463" s="58"/>
      <c r="U463" s="58"/>
      <c r="V463" s="58"/>
      <c r="W463" s="58"/>
      <c r="X463" s="58" t="s">
        <v>127</v>
      </c>
      <c r="Y463" s="58" t="s">
        <v>109</v>
      </c>
      <c r="Z463" s="58" t="s">
        <v>109</v>
      </c>
      <c r="AA463" s="58" t="s">
        <v>128</v>
      </c>
      <c r="AB463" s="58" t="s">
        <v>128</v>
      </c>
      <c r="AC463" s="58" t="s">
        <v>128</v>
      </c>
      <c r="AD463" s="58">
        <v>35</v>
      </c>
      <c r="AE463" s="58">
        <v>142</v>
      </c>
      <c r="AF463" s="58">
        <v>142</v>
      </c>
      <c r="AG463" s="68" t="s">
        <v>1676</v>
      </c>
      <c r="AH463" s="56" t="s">
        <v>1673</v>
      </c>
      <c r="AI463" s="58"/>
      <c r="AJ463" s="44"/>
      <c r="AK463" s="91"/>
      <c r="AL463" s="91"/>
      <c r="AM463" s="91"/>
      <c r="AN463" s="91"/>
      <c r="AO463" s="91"/>
    </row>
    <row r="464" spans="1:41" s="96" customFormat="1" ht="60" customHeight="1">
      <c r="A464" s="55" t="s">
        <v>1652</v>
      </c>
      <c r="B464" s="56" t="s">
        <v>1699</v>
      </c>
      <c r="C464" s="56" t="s">
        <v>1700</v>
      </c>
      <c r="D464" s="58" t="s">
        <v>185</v>
      </c>
      <c r="E464" s="58" t="s">
        <v>427</v>
      </c>
      <c r="F464" s="58">
        <v>2020</v>
      </c>
      <c r="G464" s="58" t="s">
        <v>249</v>
      </c>
      <c r="H464" s="81" t="s">
        <v>428</v>
      </c>
      <c r="I464" s="69"/>
      <c r="J464" s="58">
        <v>14</v>
      </c>
      <c r="K464" s="66">
        <v>14</v>
      </c>
      <c r="L464" s="66"/>
      <c r="M464" s="58">
        <v>14</v>
      </c>
      <c r="N464" s="58"/>
      <c r="O464" s="58"/>
      <c r="P464" s="58"/>
      <c r="Q464" s="58"/>
      <c r="R464" s="58"/>
      <c r="S464" s="58"/>
      <c r="T464" s="58"/>
      <c r="U464" s="58"/>
      <c r="V464" s="58"/>
      <c r="W464" s="58"/>
      <c r="X464" s="58" t="s">
        <v>127</v>
      </c>
      <c r="Y464" s="58" t="s">
        <v>109</v>
      </c>
      <c r="Z464" s="58" t="s">
        <v>109</v>
      </c>
      <c r="AA464" s="58" t="s">
        <v>128</v>
      </c>
      <c r="AB464" s="58" t="s">
        <v>128</v>
      </c>
      <c r="AC464" s="58" t="s">
        <v>128</v>
      </c>
      <c r="AD464" s="58">
        <v>233</v>
      </c>
      <c r="AE464" s="91">
        <v>783</v>
      </c>
      <c r="AF464" s="58">
        <v>783</v>
      </c>
      <c r="AG464" s="68" t="s">
        <v>1676</v>
      </c>
      <c r="AH464" s="56" t="s">
        <v>1701</v>
      </c>
      <c r="AI464" s="58"/>
      <c r="AJ464" s="44"/>
      <c r="AK464" s="91"/>
      <c r="AL464" s="91"/>
      <c r="AM464" s="91"/>
      <c r="AN464" s="91"/>
      <c r="AO464" s="91"/>
    </row>
    <row r="465" spans="1:41" s="44" customFormat="1" ht="60" customHeight="1">
      <c r="A465" s="55" t="s">
        <v>1652</v>
      </c>
      <c r="B465" s="56" t="s">
        <v>1702</v>
      </c>
      <c r="C465" s="56" t="s">
        <v>1703</v>
      </c>
      <c r="D465" s="58" t="s">
        <v>177</v>
      </c>
      <c r="E465" s="58" t="s">
        <v>468</v>
      </c>
      <c r="F465" s="58" t="s">
        <v>130</v>
      </c>
      <c r="G465" s="58" t="s">
        <v>249</v>
      </c>
      <c r="H465" s="58" t="s">
        <v>1018</v>
      </c>
      <c r="I465" s="58"/>
      <c r="J465" s="58">
        <v>33.799999999999997</v>
      </c>
      <c r="K465" s="58">
        <v>33.799999999999997</v>
      </c>
      <c r="L465" s="58"/>
      <c r="M465" s="58">
        <v>33.799999999999997</v>
      </c>
      <c r="N465" s="58"/>
      <c r="O465" s="58"/>
      <c r="P465" s="58"/>
      <c r="Q465" s="58"/>
      <c r="R465" s="58"/>
      <c r="S465" s="58"/>
      <c r="T465" s="58"/>
      <c r="U465" s="58"/>
      <c r="V465" s="58"/>
      <c r="W465" s="58"/>
      <c r="X465" s="58" t="s">
        <v>127</v>
      </c>
      <c r="Y465" s="58" t="s">
        <v>109</v>
      </c>
      <c r="Z465" s="58" t="s">
        <v>128</v>
      </c>
      <c r="AA465" s="58" t="s">
        <v>128</v>
      </c>
      <c r="AB465" s="58" t="s">
        <v>128</v>
      </c>
      <c r="AC465" s="58" t="s">
        <v>128</v>
      </c>
      <c r="AD465" s="58">
        <v>237</v>
      </c>
      <c r="AE465" s="58">
        <v>719</v>
      </c>
      <c r="AF465" s="58">
        <v>1131</v>
      </c>
      <c r="AG465" s="56" t="s">
        <v>1655</v>
      </c>
      <c r="AH465" s="56" t="s">
        <v>1704</v>
      </c>
      <c r="AI465" s="58"/>
      <c r="AJ465" s="60"/>
      <c r="AK465" s="58"/>
      <c r="AL465" s="58"/>
      <c r="AM465" s="58"/>
      <c r="AN465" s="58"/>
      <c r="AO465" s="58"/>
    </row>
    <row r="466" spans="1:41" s="44" customFormat="1" ht="60" customHeight="1">
      <c r="A466" s="55" t="s">
        <v>1652</v>
      </c>
      <c r="B466" s="56" t="s">
        <v>1705</v>
      </c>
      <c r="C466" s="56" t="s">
        <v>1706</v>
      </c>
      <c r="D466" s="58" t="s">
        <v>177</v>
      </c>
      <c r="E466" s="58" t="s">
        <v>1707</v>
      </c>
      <c r="F466" s="58" t="s">
        <v>130</v>
      </c>
      <c r="G466" s="58" t="s">
        <v>249</v>
      </c>
      <c r="H466" s="58" t="s">
        <v>464</v>
      </c>
      <c r="I466" s="58"/>
      <c r="J466" s="58">
        <v>50</v>
      </c>
      <c r="K466" s="58">
        <v>50</v>
      </c>
      <c r="L466" s="58"/>
      <c r="M466" s="58">
        <v>50</v>
      </c>
      <c r="N466" s="58"/>
      <c r="O466" s="58"/>
      <c r="P466" s="58"/>
      <c r="Q466" s="58"/>
      <c r="R466" s="58"/>
      <c r="S466" s="58"/>
      <c r="T466" s="58"/>
      <c r="U466" s="58"/>
      <c r="V466" s="58"/>
      <c r="W466" s="58"/>
      <c r="X466" s="58" t="s">
        <v>127</v>
      </c>
      <c r="Y466" s="58" t="s">
        <v>109</v>
      </c>
      <c r="Z466" s="58" t="s">
        <v>109</v>
      </c>
      <c r="AA466" s="58" t="s">
        <v>128</v>
      </c>
      <c r="AB466" s="58" t="s">
        <v>128</v>
      </c>
      <c r="AC466" s="58" t="s">
        <v>128</v>
      </c>
      <c r="AD466" s="58">
        <v>33</v>
      </c>
      <c r="AE466" s="58">
        <v>137</v>
      </c>
      <c r="AF466" s="58">
        <v>137</v>
      </c>
      <c r="AG466" s="56" t="s">
        <v>1659</v>
      </c>
      <c r="AH466" s="56" t="s">
        <v>1708</v>
      </c>
      <c r="AI466" s="58"/>
      <c r="AJ466" s="60"/>
      <c r="AK466" s="58"/>
      <c r="AL466" s="58"/>
      <c r="AM466" s="58"/>
      <c r="AN466" s="58"/>
      <c r="AO466" s="58"/>
    </row>
    <row r="467" spans="1:41" s="44" customFormat="1" ht="66.900000000000006" customHeight="1">
      <c r="A467" s="107"/>
      <c r="B467" s="56" t="s">
        <v>1709</v>
      </c>
      <c r="C467" s="56" t="s">
        <v>1710</v>
      </c>
      <c r="D467" s="58" t="s">
        <v>185</v>
      </c>
      <c r="E467" s="58" t="s">
        <v>440</v>
      </c>
      <c r="F467" s="58" t="s">
        <v>130</v>
      </c>
      <c r="G467" s="58" t="s">
        <v>249</v>
      </c>
      <c r="H467" s="58" t="s">
        <v>596</v>
      </c>
      <c r="I467" s="58"/>
      <c r="J467" s="58">
        <v>2</v>
      </c>
      <c r="K467" s="58">
        <v>2</v>
      </c>
      <c r="L467" s="58">
        <v>2</v>
      </c>
      <c r="M467" s="58"/>
      <c r="N467" s="58"/>
      <c r="O467" s="58"/>
      <c r="P467" s="58"/>
      <c r="Q467" s="58"/>
      <c r="R467" s="58"/>
      <c r="S467" s="58"/>
      <c r="T467" s="58"/>
      <c r="U467" s="58"/>
      <c r="V467" s="58"/>
      <c r="W467" s="58"/>
      <c r="X467" s="58" t="s">
        <v>127</v>
      </c>
      <c r="Y467" s="58" t="s">
        <v>109</v>
      </c>
      <c r="Z467" s="58" t="s">
        <v>109</v>
      </c>
      <c r="AA467" s="58" t="s">
        <v>128</v>
      </c>
      <c r="AB467" s="58" t="s">
        <v>128</v>
      </c>
      <c r="AC467" s="58" t="s">
        <v>128</v>
      </c>
      <c r="AD467" s="44">
        <v>228</v>
      </c>
      <c r="AE467" s="58">
        <v>2060</v>
      </c>
      <c r="AF467" s="58"/>
      <c r="AG467" s="56" t="s">
        <v>1711</v>
      </c>
      <c r="AH467" s="56" t="s">
        <v>1712</v>
      </c>
      <c r="AI467" s="58"/>
    </row>
    <row r="468" spans="1:41" s="44" customFormat="1" ht="75" customHeight="1">
      <c r="A468" s="55"/>
      <c r="B468" s="56" t="s">
        <v>1713</v>
      </c>
      <c r="C468" s="120" t="s">
        <v>1714</v>
      </c>
      <c r="D468" s="58" t="s">
        <v>203</v>
      </c>
      <c r="E468" s="58" t="s">
        <v>210</v>
      </c>
      <c r="F468" s="58" t="s">
        <v>130</v>
      </c>
      <c r="G468" s="58" t="s">
        <v>249</v>
      </c>
      <c r="H468" s="58" t="s">
        <v>384</v>
      </c>
      <c r="I468" s="58"/>
      <c r="J468" s="58">
        <v>14.7</v>
      </c>
      <c r="K468" s="58">
        <v>14.7</v>
      </c>
      <c r="L468" s="58">
        <v>14.7</v>
      </c>
      <c r="M468" s="58"/>
      <c r="N468" s="58"/>
      <c r="P468" s="58"/>
      <c r="Q468" s="58"/>
      <c r="R468" s="58"/>
      <c r="S468" s="58"/>
      <c r="T468" s="58"/>
      <c r="U468" s="58"/>
      <c r="V468" s="58"/>
      <c r="W468" s="58"/>
      <c r="X468" s="58" t="s">
        <v>108</v>
      </c>
      <c r="Y468" s="58" t="s">
        <v>109</v>
      </c>
      <c r="Z468" s="58" t="s">
        <v>109</v>
      </c>
      <c r="AA468" s="58" t="s">
        <v>128</v>
      </c>
      <c r="AB468" s="58" t="s">
        <v>128</v>
      </c>
      <c r="AC468" s="58" t="s">
        <v>109</v>
      </c>
      <c r="AD468" s="58">
        <v>38</v>
      </c>
      <c r="AE468" s="58">
        <v>136</v>
      </c>
      <c r="AF468" s="58">
        <v>158</v>
      </c>
      <c r="AG468" s="56" t="s">
        <v>1676</v>
      </c>
      <c r="AH468" s="56" t="s">
        <v>1677</v>
      </c>
      <c r="AI468" s="58"/>
      <c r="AJ468" s="58"/>
      <c r="AK468" s="58"/>
      <c r="AL468" s="58"/>
      <c r="AM468" s="58"/>
      <c r="AN468" s="58"/>
      <c r="AO468" s="58"/>
    </row>
    <row r="469" spans="1:41" s="62" customFormat="1" ht="73.05" customHeight="1">
      <c r="A469" s="55" t="s">
        <v>1625</v>
      </c>
      <c r="B469" s="56" t="s">
        <v>1715</v>
      </c>
      <c r="C469" s="56" t="s">
        <v>1716</v>
      </c>
      <c r="D469" s="57" t="s">
        <v>215</v>
      </c>
      <c r="E469" s="57" t="s">
        <v>216</v>
      </c>
      <c r="F469" s="58" t="s">
        <v>130</v>
      </c>
      <c r="G469" s="58" t="s">
        <v>1628</v>
      </c>
      <c r="H469" s="58" t="s">
        <v>1629</v>
      </c>
      <c r="I469" s="65"/>
      <c r="J469" s="58">
        <f>K469</f>
        <v>90</v>
      </c>
      <c r="K469" s="58">
        <f>L469+M469+N469+O469</f>
        <v>90</v>
      </c>
      <c r="L469" s="57"/>
      <c r="M469" s="66">
        <v>90</v>
      </c>
      <c r="N469" s="58"/>
      <c r="O469" s="58"/>
      <c r="P469" s="58"/>
      <c r="Q469" s="58"/>
      <c r="R469" s="58"/>
      <c r="S469" s="58"/>
      <c r="T469" s="58"/>
      <c r="U469" s="58"/>
      <c r="V469" s="58"/>
      <c r="W469" s="58"/>
      <c r="X469" s="58" t="s">
        <v>127</v>
      </c>
      <c r="Y469" s="58" t="s">
        <v>109</v>
      </c>
      <c r="Z469" s="58" t="s">
        <v>109</v>
      </c>
      <c r="AA469" s="58" t="s">
        <v>128</v>
      </c>
      <c r="AB469" s="58" t="s">
        <v>128</v>
      </c>
      <c r="AC469" s="58" t="s">
        <v>128</v>
      </c>
      <c r="AD469" s="58">
        <v>26</v>
      </c>
      <c r="AE469" s="58">
        <v>75</v>
      </c>
      <c r="AF469" s="58">
        <v>298</v>
      </c>
      <c r="AG469" s="56" t="s">
        <v>1630</v>
      </c>
      <c r="AH469" s="56" t="s">
        <v>1717</v>
      </c>
      <c r="AI469" s="58"/>
      <c r="AJ469" s="60"/>
      <c r="AK469" s="58"/>
      <c r="AL469" s="58"/>
      <c r="AM469" s="58"/>
      <c r="AN469" s="58"/>
      <c r="AO469" s="58"/>
    </row>
    <row r="470" spans="1:41" s="44" customFormat="1" ht="33.6" customHeight="1">
      <c r="A470" s="55" t="s">
        <v>74</v>
      </c>
      <c r="B470" s="56" t="s">
        <v>110</v>
      </c>
      <c r="C470" s="56"/>
      <c r="D470" s="58"/>
      <c r="E470" s="58"/>
      <c r="F470" s="58"/>
      <c r="G470" s="58"/>
      <c r="H470" s="58"/>
      <c r="I470" s="58"/>
      <c r="J470" s="58">
        <f>SUM(J471:J498)</f>
        <v>9669.7999999999993</v>
      </c>
      <c r="K470" s="58">
        <f t="shared" ref="K470:W470" si="36">SUM(K471:K498)</f>
        <v>685.8</v>
      </c>
      <c r="L470" s="58">
        <f t="shared" si="36"/>
        <v>235</v>
      </c>
      <c r="M470" s="58">
        <f t="shared" si="36"/>
        <v>450.8</v>
      </c>
      <c r="N470" s="58">
        <f t="shared" si="36"/>
        <v>0</v>
      </c>
      <c r="O470" s="58">
        <f t="shared" si="36"/>
        <v>0</v>
      </c>
      <c r="P470" s="58">
        <f t="shared" si="36"/>
        <v>8774</v>
      </c>
      <c r="Q470" s="58">
        <f t="shared" si="36"/>
        <v>0</v>
      </c>
      <c r="R470" s="58">
        <f t="shared" si="36"/>
        <v>0</v>
      </c>
      <c r="S470" s="58">
        <f t="shared" si="36"/>
        <v>0</v>
      </c>
      <c r="T470" s="58">
        <f t="shared" si="36"/>
        <v>200</v>
      </c>
      <c r="U470" s="58">
        <f t="shared" si="36"/>
        <v>0</v>
      </c>
      <c r="V470" s="58">
        <f t="shared" si="36"/>
        <v>0</v>
      </c>
      <c r="W470" s="58">
        <f t="shared" si="36"/>
        <v>10</v>
      </c>
      <c r="X470" s="58">
        <f t="shared" ref="X470:AF470" si="37">SUM(X471:X476)</f>
        <v>0</v>
      </c>
      <c r="Y470" s="58">
        <f t="shared" si="37"/>
        <v>0</v>
      </c>
      <c r="Z470" s="58">
        <f t="shared" si="37"/>
        <v>0</v>
      </c>
      <c r="AA470" s="58">
        <f t="shared" si="37"/>
        <v>0</v>
      </c>
      <c r="AB470" s="58">
        <f t="shared" si="37"/>
        <v>0</v>
      </c>
      <c r="AC470" s="58">
        <f t="shared" si="37"/>
        <v>0</v>
      </c>
      <c r="AD470" s="58">
        <f t="shared" si="37"/>
        <v>513</v>
      </c>
      <c r="AE470" s="58">
        <f t="shared" si="37"/>
        <v>1658</v>
      </c>
      <c r="AF470" s="58">
        <f t="shared" si="37"/>
        <v>4334</v>
      </c>
      <c r="AG470" s="56"/>
      <c r="AH470" s="56"/>
      <c r="AI470" s="58"/>
      <c r="AJ470" s="60"/>
      <c r="AK470" s="58"/>
      <c r="AL470" s="58"/>
      <c r="AM470" s="58"/>
      <c r="AN470" s="58"/>
      <c r="AO470" s="58"/>
    </row>
    <row r="471" spans="1:41" s="44" customFormat="1" ht="51" customHeight="1">
      <c r="A471" s="55" t="s">
        <v>1718</v>
      </c>
      <c r="B471" s="56" t="s">
        <v>1719</v>
      </c>
      <c r="C471" s="56" t="s">
        <v>1720</v>
      </c>
      <c r="D471" s="58" t="s">
        <v>215</v>
      </c>
      <c r="E471" s="58" t="s">
        <v>509</v>
      </c>
      <c r="F471" s="58" t="s">
        <v>130</v>
      </c>
      <c r="G471" s="58" t="s">
        <v>1289</v>
      </c>
      <c r="H471" s="58" t="s">
        <v>1290</v>
      </c>
      <c r="I471" s="58"/>
      <c r="J471" s="58">
        <v>2500</v>
      </c>
      <c r="K471" s="58"/>
      <c r="L471" s="58"/>
      <c r="M471" s="58"/>
      <c r="N471" s="58"/>
      <c r="O471" s="58"/>
      <c r="P471" s="58">
        <v>2500</v>
      </c>
      <c r="Q471" s="58"/>
      <c r="R471" s="58"/>
      <c r="S471" s="58"/>
      <c r="T471" s="58"/>
      <c r="U471" s="58"/>
      <c r="V471" s="58"/>
      <c r="W471" s="58"/>
      <c r="X471" s="58" t="s">
        <v>127</v>
      </c>
      <c r="Y471" s="58" t="s">
        <v>109</v>
      </c>
      <c r="Z471" s="58" t="s">
        <v>109</v>
      </c>
      <c r="AA471" s="58" t="s">
        <v>128</v>
      </c>
      <c r="AB471" s="58" t="s">
        <v>128</v>
      </c>
      <c r="AC471" s="58" t="s">
        <v>128</v>
      </c>
      <c r="AD471" s="58">
        <v>22</v>
      </c>
      <c r="AE471" s="58">
        <v>56</v>
      </c>
      <c r="AF471" s="58">
        <v>150</v>
      </c>
      <c r="AG471" s="56" t="s">
        <v>1721</v>
      </c>
      <c r="AH471" s="56" t="s">
        <v>1722</v>
      </c>
      <c r="AI471" s="58"/>
      <c r="AJ471" s="60"/>
      <c r="AK471" s="58"/>
      <c r="AL471" s="58"/>
      <c r="AM471" s="58"/>
      <c r="AN471" s="58"/>
      <c r="AO471" s="58"/>
    </row>
    <row r="472" spans="1:41" s="44" customFormat="1" ht="51" customHeight="1">
      <c r="A472" s="55" t="s">
        <v>1718</v>
      </c>
      <c r="B472" s="56" t="s">
        <v>1723</v>
      </c>
      <c r="C472" s="56" t="s">
        <v>1841</v>
      </c>
      <c r="D472" s="58" t="s">
        <v>215</v>
      </c>
      <c r="E472" s="58" t="s">
        <v>509</v>
      </c>
      <c r="F472" s="58" t="s">
        <v>130</v>
      </c>
      <c r="G472" s="58" t="s">
        <v>1289</v>
      </c>
      <c r="H472" s="58" t="s">
        <v>1724</v>
      </c>
      <c r="I472" s="58"/>
      <c r="J472" s="58">
        <v>500</v>
      </c>
      <c r="K472" s="58"/>
      <c r="L472" s="58"/>
      <c r="M472" s="58"/>
      <c r="N472" s="58"/>
      <c r="O472" s="58"/>
      <c r="P472" s="58">
        <v>500</v>
      </c>
      <c r="Q472" s="58"/>
      <c r="R472" s="58"/>
      <c r="S472" s="58"/>
      <c r="T472" s="58"/>
      <c r="U472" s="58"/>
      <c r="V472" s="58"/>
      <c r="W472" s="58"/>
      <c r="X472" s="58" t="s">
        <v>127</v>
      </c>
      <c r="Y472" s="58" t="s">
        <v>109</v>
      </c>
      <c r="Z472" s="58" t="s">
        <v>109</v>
      </c>
      <c r="AA472" s="58" t="s">
        <v>128</v>
      </c>
      <c r="AB472" s="58" t="s">
        <v>128</v>
      </c>
      <c r="AC472" s="58" t="s">
        <v>128</v>
      </c>
      <c r="AD472" s="58">
        <v>112</v>
      </c>
      <c r="AE472" s="58">
        <v>356</v>
      </c>
      <c r="AF472" s="58">
        <v>487</v>
      </c>
      <c r="AG472" s="56" t="s">
        <v>1725</v>
      </c>
      <c r="AH472" s="56" t="s">
        <v>1726</v>
      </c>
      <c r="AI472" s="58"/>
      <c r="AJ472" s="60"/>
      <c r="AK472" s="58"/>
      <c r="AL472" s="58"/>
      <c r="AM472" s="58"/>
      <c r="AN472" s="58"/>
      <c r="AO472" s="58"/>
    </row>
    <row r="473" spans="1:41" s="44" customFormat="1" ht="60" customHeight="1">
      <c r="A473" s="55" t="s">
        <v>1718</v>
      </c>
      <c r="B473" s="56" t="s">
        <v>1727</v>
      </c>
      <c r="C473" s="56" t="s">
        <v>1728</v>
      </c>
      <c r="D473" s="58" t="s">
        <v>247</v>
      </c>
      <c r="E473" s="58" t="s">
        <v>274</v>
      </c>
      <c r="F473" s="58" t="s">
        <v>130</v>
      </c>
      <c r="G473" s="58" t="s">
        <v>1289</v>
      </c>
      <c r="H473" s="58" t="s">
        <v>1724</v>
      </c>
      <c r="I473" s="58"/>
      <c r="J473" s="58">
        <v>1000</v>
      </c>
      <c r="K473" s="58"/>
      <c r="L473" s="58"/>
      <c r="M473" s="58"/>
      <c r="N473" s="58"/>
      <c r="O473" s="58"/>
      <c r="P473" s="58">
        <v>1000</v>
      </c>
      <c r="Q473" s="58"/>
      <c r="R473" s="58"/>
      <c r="S473" s="58"/>
      <c r="T473" s="58"/>
      <c r="U473" s="58"/>
      <c r="V473" s="58"/>
      <c r="W473" s="58"/>
      <c r="X473" s="58" t="s">
        <v>127</v>
      </c>
      <c r="Y473" s="58" t="s">
        <v>109</v>
      </c>
      <c r="Z473" s="58" t="s">
        <v>109</v>
      </c>
      <c r="AA473" s="58" t="s">
        <v>128</v>
      </c>
      <c r="AB473" s="58" t="s">
        <v>128</v>
      </c>
      <c r="AC473" s="58" t="s">
        <v>128</v>
      </c>
      <c r="AD473" s="58">
        <v>45</v>
      </c>
      <c r="AE473" s="58">
        <v>97</v>
      </c>
      <c r="AF473" s="58">
        <v>239</v>
      </c>
      <c r="AG473" s="56" t="s">
        <v>1725</v>
      </c>
      <c r="AH473" s="56" t="s">
        <v>1729</v>
      </c>
      <c r="AI473" s="58"/>
      <c r="AJ473" s="60"/>
      <c r="AK473" s="58"/>
      <c r="AL473" s="58"/>
      <c r="AM473" s="58"/>
      <c r="AN473" s="58"/>
      <c r="AO473" s="58"/>
    </row>
    <row r="474" spans="1:41" s="44" customFormat="1" ht="45" customHeight="1">
      <c r="A474" s="55" t="s">
        <v>1718</v>
      </c>
      <c r="B474" s="68" t="s">
        <v>1730</v>
      </c>
      <c r="C474" s="68" t="s">
        <v>1731</v>
      </c>
      <c r="D474" s="69" t="s">
        <v>177</v>
      </c>
      <c r="E474" s="69" t="s">
        <v>1015</v>
      </c>
      <c r="F474" s="58" t="s">
        <v>130</v>
      </c>
      <c r="G474" s="58" t="s">
        <v>1289</v>
      </c>
      <c r="H474" s="69" t="s">
        <v>1732</v>
      </c>
      <c r="I474" s="69"/>
      <c r="J474" s="69">
        <v>300</v>
      </c>
      <c r="K474" s="69"/>
      <c r="L474" s="58"/>
      <c r="M474" s="69"/>
      <c r="N474" s="69"/>
      <c r="O474" s="69"/>
      <c r="P474" s="69">
        <v>300</v>
      </c>
      <c r="Q474" s="69"/>
      <c r="R474" s="69"/>
      <c r="S474" s="69"/>
      <c r="T474" s="69"/>
      <c r="U474" s="69"/>
      <c r="V474" s="69"/>
      <c r="W474" s="69"/>
      <c r="X474" s="69" t="s">
        <v>127</v>
      </c>
      <c r="Y474" s="69" t="s">
        <v>109</v>
      </c>
      <c r="Z474" s="69" t="s">
        <v>109</v>
      </c>
      <c r="AA474" s="69" t="s">
        <v>128</v>
      </c>
      <c r="AB474" s="69" t="s">
        <v>128</v>
      </c>
      <c r="AC474" s="69" t="s">
        <v>128</v>
      </c>
      <c r="AD474" s="69">
        <v>54</v>
      </c>
      <c r="AE474" s="69">
        <v>189</v>
      </c>
      <c r="AF474" s="69">
        <v>408</v>
      </c>
      <c r="AG474" s="68" t="s">
        <v>1733</v>
      </c>
      <c r="AH474" s="68" t="s">
        <v>1734</v>
      </c>
      <c r="AI474" s="69"/>
      <c r="AJ474" s="143"/>
      <c r="AK474" s="69"/>
      <c r="AL474" s="69"/>
      <c r="AM474" s="69"/>
      <c r="AN474" s="69"/>
      <c r="AO474" s="69"/>
    </row>
    <row r="475" spans="1:41" s="44" customFormat="1" ht="57" customHeight="1">
      <c r="A475" s="55" t="s">
        <v>1718</v>
      </c>
      <c r="B475" s="68" t="s">
        <v>1735</v>
      </c>
      <c r="C475" s="68" t="s">
        <v>1736</v>
      </c>
      <c r="D475" s="69" t="s">
        <v>177</v>
      </c>
      <c r="E475" s="69" t="s">
        <v>463</v>
      </c>
      <c r="F475" s="58" t="s">
        <v>130</v>
      </c>
      <c r="G475" s="58" t="s">
        <v>1289</v>
      </c>
      <c r="H475" s="69" t="s">
        <v>464</v>
      </c>
      <c r="I475" s="69"/>
      <c r="J475" s="69">
        <v>300</v>
      </c>
      <c r="K475" s="69"/>
      <c r="L475" s="58"/>
      <c r="M475" s="69"/>
      <c r="N475" s="69"/>
      <c r="O475" s="69"/>
      <c r="P475" s="69">
        <v>300</v>
      </c>
      <c r="Q475" s="69"/>
      <c r="R475" s="69"/>
      <c r="S475" s="69"/>
      <c r="T475" s="69"/>
      <c r="U475" s="69"/>
      <c r="V475" s="69"/>
      <c r="W475" s="69"/>
      <c r="X475" s="69" t="s">
        <v>127</v>
      </c>
      <c r="Y475" s="69" t="s">
        <v>109</v>
      </c>
      <c r="Z475" s="69" t="s">
        <v>109</v>
      </c>
      <c r="AA475" s="69" t="s">
        <v>128</v>
      </c>
      <c r="AB475" s="69" t="s">
        <v>128</v>
      </c>
      <c r="AC475" s="69" t="s">
        <v>128</v>
      </c>
      <c r="AD475" s="69">
        <v>140</v>
      </c>
      <c r="AE475" s="69">
        <v>480</v>
      </c>
      <c r="AF475" s="69">
        <v>1525</v>
      </c>
      <c r="AG475" s="68" t="s">
        <v>1733</v>
      </c>
      <c r="AH475" s="68" t="s">
        <v>1737</v>
      </c>
      <c r="AI475" s="69"/>
      <c r="AJ475" s="143"/>
      <c r="AK475" s="69"/>
      <c r="AL475" s="69"/>
      <c r="AM475" s="69"/>
      <c r="AN475" s="69"/>
      <c r="AO475" s="69"/>
    </row>
    <row r="476" spans="1:41" s="44" customFormat="1" ht="78" customHeight="1">
      <c r="A476" s="55" t="s">
        <v>1718</v>
      </c>
      <c r="B476" s="68" t="s">
        <v>1738</v>
      </c>
      <c r="C476" s="68" t="s">
        <v>1739</v>
      </c>
      <c r="D476" s="69" t="s">
        <v>177</v>
      </c>
      <c r="E476" s="69" t="s">
        <v>463</v>
      </c>
      <c r="F476" s="58" t="s">
        <v>130</v>
      </c>
      <c r="G476" s="58" t="s">
        <v>1289</v>
      </c>
      <c r="H476" s="69" t="s">
        <v>464</v>
      </c>
      <c r="I476" s="69"/>
      <c r="J476" s="69">
        <v>500</v>
      </c>
      <c r="K476" s="69"/>
      <c r="L476" s="58"/>
      <c r="M476" s="69"/>
      <c r="N476" s="69"/>
      <c r="O476" s="69"/>
      <c r="P476" s="69">
        <v>500</v>
      </c>
      <c r="Q476" s="69"/>
      <c r="R476" s="69"/>
      <c r="S476" s="69"/>
      <c r="T476" s="69"/>
      <c r="U476" s="69"/>
      <c r="V476" s="69"/>
      <c r="W476" s="69"/>
      <c r="X476" s="69" t="s">
        <v>127</v>
      </c>
      <c r="Y476" s="69" t="s">
        <v>109</v>
      </c>
      <c r="Z476" s="69" t="s">
        <v>109</v>
      </c>
      <c r="AA476" s="69" t="s">
        <v>128</v>
      </c>
      <c r="AB476" s="69" t="s">
        <v>128</v>
      </c>
      <c r="AC476" s="69" t="s">
        <v>128</v>
      </c>
      <c r="AD476" s="69">
        <v>140</v>
      </c>
      <c r="AE476" s="69">
        <v>480</v>
      </c>
      <c r="AF476" s="69">
        <v>1525</v>
      </c>
      <c r="AG476" s="68" t="s">
        <v>1733</v>
      </c>
      <c r="AH476" s="68" t="s">
        <v>1737</v>
      </c>
      <c r="AI476" s="69"/>
      <c r="AJ476" s="143"/>
      <c r="AK476" s="69"/>
      <c r="AL476" s="69"/>
      <c r="AM476" s="69"/>
      <c r="AN476" s="69"/>
      <c r="AO476" s="69"/>
    </row>
    <row r="477" spans="1:41" s="44" customFormat="1" ht="98.1" customHeight="1">
      <c r="A477" s="55" t="s">
        <v>1740</v>
      </c>
      <c r="B477" s="56" t="s">
        <v>1741</v>
      </c>
      <c r="C477" s="56" t="s">
        <v>1742</v>
      </c>
      <c r="D477" s="58" t="s">
        <v>203</v>
      </c>
      <c r="E477" s="58" t="s">
        <v>210</v>
      </c>
      <c r="F477" s="58" t="s">
        <v>130</v>
      </c>
      <c r="G477" s="58" t="s">
        <v>1289</v>
      </c>
      <c r="H477" s="58" t="s">
        <v>1365</v>
      </c>
      <c r="I477" s="58"/>
      <c r="J477" s="58">
        <v>1800</v>
      </c>
      <c r="K477" s="58"/>
      <c r="L477" s="58"/>
      <c r="M477" s="58"/>
      <c r="N477" s="58"/>
      <c r="O477" s="58"/>
      <c r="P477" s="58">
        <v>1800</v>
      </c>
      <c r="Q477" s="58"/>
      <c r="R477" s="58"/>
      <c r="S477" s="58"/>
      <c r="T477" s="58"/>
      <c r="U477" s="58"/>
      <c r="V477" s="58"/>
      <c r="W477" s="58"/>
      <c r="X477" s="58" t="s">
        <v>127</v>
      </c>
      <c r="Y477" s="58" t="s">
        <v>109</v>
      </c>
      <c r="Z477" s="58" t="s">
        <v>109</v>
      </c>
      <c r="AA477" s="58" t="s">
        <v>128</v>
      </c>
      <c r="AB477" s="58" t="s">
        <v>128</v>
      </c>
      <c r="AC477" s="58" t="s">
        <v>128</v>
      </c>
      <c r="AD477" s="58">
        <v>233</v>
      </c>
      <c r="AE477" s="58">
        <v>692</v>
      </c>
      <c r="AF477" s="58">
        <v>2340</v>
      </c>
      <c r="AG477" s="56" t="s">
        <v>1721</v>
      </c>
      <c r="AH477" s="56" t="s">
        <v>1743</v>
      </c>
      <c r="AI477" s="58"/>
    </row>
    <row r="478" spans="1:41" s="44" customFormat="1" ht="98.1" customHeight="1">
      <c r="A478" s="55" t="s">
        <v>1740</v>
      </c>
      <c r="B478" s="56" t="s">
        <v>1744</v>
      </c>
      <c r="C478" s="56" t="s">
        <v>1745</v>
      </c>
      <c r="D478" s="58" t="s">
        <v>247</v>
      </c>
      <c r="E478" s="58" t="s">
        <v>265</v>
      </c>
      <c r="F478" s="58" t="s">
        <v>130</v>
      </c>
      <c r="G478" s="58" t="s">
        <v>1289</v>
      </c>
      <c r="H478" s="58" t="s">
        <v>1365</v>
      </c>
      <c r="I478" s="58"/>
      <c r="J478" s="58">
        <f t="shared" ref="J478:J480" si="38">P478</f>
        <v>560</v>
      </c>
      <c r="K478" s="58"/>
      <c r="L478" s="58"/>
      <c r="M478" s="58"/>
      <c r="N478" s="58"/>
      <c r="O478" s="58"/>
      <c r="P478" s="58">
        <v>560</v>
      </c>
      <c r="Q478" s="58"/>
      <c r="R478" s="58"/>
      <c r="S478" s="58"/>
      <c r="T478" s="58"/>
      <c r="U478" s="58"/>
      <c r="V478" s="58"/>
      <c r="W478" s="58"/>
      <c r="X478" s="58" t="s">
        <v>127</v>
      </c>
      <c r="Y478" s="58" t="s">
        <v>109</v>
      </c>
      <c r="Z478" s="58" t="s">
        <v>109</v>
      </c>
      <c r="AA478" s="58" t="s">
        <v>128</v>
      </c>
      <c r="AB478" s="58" t="s">
        <v>128</v>
      </c>
      <c r="AC478" s="58" t="s">
        <v>128</v>
      </c>
      <c r="AD478" s="58">
        <v>122</v>
      </c>
      <c r="AE478" s="58">
        <v>279</v>
      </c>
      <c r="AF478" s="58">
        <v>1093</v>
      </c>
      <c r="AG478" s="130" t="s">
        <v>1746</v>
      </c>
      <c r="AH478" s="56" t="s">
        <v>1747</v>
      </c>
      <c r="AI478" s="58"/>
    </row>
    <row r="479" spans="1:41" s="44" customFormat="1" ht="86.1" customHeight="1">
      <c r="A479" s="55" t="s">
        <v>1740</v>
      </c>
      <c r="B479" s="56" t="s">
        <v>1748</v>
      </c>
      <c r="C479" s="56" t="s">
        <v>1749</v>
      </c>
      <c r="D479" s="58" t="s">
        <v>151</v>
      </c>
      <c r="E479" s="58" t="s">
        <v>323</v>
      </c>
      <c r="F479" s="58" t="s">
        <v>130</v>
      </c>
      <c r="G479" s="58" t="s">
        <v>1289</v>
      </c>
      <c r="H479" s="58" t="s">
        <v>1365</v>
      </c>
      <c r="I479" s="58"/>
      <c r="J479" s="58">
        <f t="shared" si="38"/>
        <v>230</v>
      </c>
      <c r="K479" s="58"/>
      <c r="L479" s="58"/>
      <c r="M479" s="58"/>
      <c r="N479" s="58"/>
      <c r="O479" s="58"/>
      <c r="P479" s="58">
        <v>230</v>
      </c>
      <c r="Q479" s="58"/>
      <c r="R479" s="58"/>
      <c r="S479" s="58"/>
      <c r="T479" s="58"/>
      <c r="U479" s="58"/>
      <c r="V479" s="58"/>
      <c r="W479" s="58"/>
      <c r="X479" s="58" t="s">
        <v>127</v>
      </c>
      <c r="Y479" s="58" t="s">
        <v>109</v>
      </c>
      <c r="Z479" s="58" t="s">
        <v>109</v>
      </c>
      <c r="AA479" s="58" t="s">
        <v>128</v>
      </c>
      <c r="AB479" s="58" t="s">
        <v>128</v>
      </c>
      <c r="AC479" s="58" t="s">
        <v>128</v>
      </c>
      <c r="AD479" s="58">
        <v>158</v>
      </c>
      <c r="AE479" s="58">
        <v>492</v>
      </c>
      <c r="AF479" s="58">
        <v>1026</v>
      </c>
      <c r="AG479" s="130" t="s">
        <v>1746</v>
      </c>
      <c r="AH479" s="56" t="s">
        <v>1750</v>
      </c>
      <c r="AI479" s="58"/>
    </row>
    <row r="480" spans="1:41" s="44" customFormat="1" ht="105" customHeight="1">
      <c r="A480" s="55" t="s">
        <v>1740</v>
      </c>
      <c r="B480" s="56" t="s">
        <v>1751</v>
      </c>
      <c r="C480" s="56" t="s">
        <v>1752</v>
      </c>
      <c r="D480" s="58" t="s">
        <v>215</v>
      </c>
      <c r="E480" s="58" t="s">
        <v>216</v>
      </c>
      <c r="F480" s="58" t="s">
        <v>130</v>
      </c>
      <c r="G480" s="58" t="s">
        <v>1289</v>
      </c>
      <c r="H480" s="58" t="s">
        <v>1365</v>
      </c>
      <c r="I480" s="58"/>
      <c r="J480" s="58">
        <f t="shared" si="38"/>
        <v>500</v>
      </c>
      <c r="K480" s="58"/>
      <c r="L480" s="58"/>
      <c r="M480" s="58"/>
      <c r="N480" s="58"/>
      <c r="O480" s="58"/>
      <c r="P480" s="58">
        <v>500</v>
      </c>
      <c r="Q480" s="58"/>
      <c r="R480" s="58"/>
      <c r="S480" s="58"/>
      <c r="T480" s="58"/>
      <c r="U480" s="58"/>
      <c r="V480" s="58"/>
      <c r="W480" s="58"/>
      <c r="X480" s="58" t="s">
        <v>127</v>
      </c>
      <c r="Y480" s="58" t="s">
        <v>109</v>
      </c>
      <c r="Z480" s="58" t="s">
        <v>109</v>
      </c>
      <c r="AA480" s="58" t="s">
        <v>128</v>
      </c>
      <c r="AB480" s="58" t="s">
        <v>128</v>
      </c>
      <c r="AC480" s="58" t="s">
        <v>128</v>
      </c>
      <c r="AD480" s="58">
        <v>133</v>
      </c>
      <c r="AE480" s="58">
        <v>372</v>
      </c>
      <c r="AF480" s="58">
        <v>1542</v>
      </c>
      <c r="AG480" s="130" t="s">
        <v>1746</v>
      </c>
      <c r="AH480" s="56" t="s">
        <v>1753</v>
      </c>
      <c r="AI480" s="58"/>
    </row>
    <row r="481" spans="1:41 16359:16364" s="44" customFormat="1" ht="117.9" customHeight="1">
      <c r="A481" s="55" t="s">
        <v>253</v>
      </c>
      <c r="B481" s="55" t="s">
        <v>1754</v>
      </c>
      <c r="C481" s="56" t="s">
        <v>1755</v>
      </c>
      <c r="D481" s="58" t="s">
        <v>247</v>
      </c>
      <c r="E481" s="58" t="s">
        <v>261</v>
      </c>
      <c r="F481" s="58">
        <v>2020</v>
      </c>
      <c r="G481" s="58" t="s">
        <v>249</v>
      </c>
      <c r="H481" s="67" t="s">
        <v>262</v>
      </c>
      <c r="I481" s="69"/>
      <c r="J481" s="58">
        <v>70</v>
      </c>
      <c r="K481" s="58">
        <v>70</v>
      </c>
      <c r="L481" s="58"/>
      <c r="M481" s="58">
        <v>70</v>
      </c>
      <c r="N481" s="58"/>
      <c r="O481" s="58"/>
      <c r="P481" s="58"/>
      <c r="Q481" s="58"/>
      <c r="R481" s="58"/>
      <c r="S481" s="58"/>
      <c r="T481" s="58"/>
      <c r="U481" s="58"/>
      <c r="V481" s="58"/>
      <c r="W481" s="58"/>
      <c r="X481" s="67" t="s">
        <v>127</v>
      </c>
      <c r="Y481" s="67" t="s">
        <v>109</v>
      </c>
      <c r="Z481" s="67" t="s">
        <v>109</v>
      </c>
      <c r="AA481" s="67" t="s">
        <v>128</v>
      </c>
      <c r="AB481" s="67" t="s">
        <v>128</v>
      </c>
      <c r="AC481" s="67" t="s">
        <v>128</v>
      </c>
      <c r="AD481" s="58">
        <v>130</v>
      </c>
      <c r="AE481" s="67" t="s">
        <v>1756</v>
      </c>
      <c r="AF481" s="67" t="s">
        <v>1756</v>
      </c>
      <c r="AG481" s="55" t="s">
        <v>1757</v>
      </c>
      <c r="AH481" s="56" t="s">
        <v>1758</v>
      </c>
      <c r="AI481" s="58"/>
      <c r="AJ481" s="60" t="s">
        <v>109</v>
      </c>
      <c r="XEE481" s="62"/>
      <c r="XEF481" s="62"/>
      <c r="XEG481" s="62"/>
      <c r="XEH481" s="62"/>
      <c r="XEI481" s="62"/>
      <c r="XEJ481" s="62"/>
    </row>
    <row r="482" spans="1:41 16359:16364" s="44" customFormat="1" ht="69" customHeight="1">
      <c r="A482" s="55" t="s">
        <v>253</v>
      </c>
      <c r="B482" s="55" t="s">
        <v>1759</v>
      </c>
      <c r="C482" s="56" t="s">
        <v>1760</v>
      </c>
      <c r="D482" s="58" t="s">
        <v>247</v>
      </c>
      <c r="E482" s="58" t="s">
        <v>256</v>
      </c>
      <c r="F482" s="58">
        <v>2020</v>
      </c>
      <c r="G482" s="58" t="s">
        <v>249</v>
      </c>
      <c r="H482" s="67" t="s">
        <v>257</v>
      </c>
      <c r="I482" s="69"/>
      <c r="J482" s="58">
        <v>25</v>
      </c>
      <c r="K482" s="58">
        <v>25</v>
      </c>
      <c r="L482" s="58"/>
      <c r="M482" s="58">
        <v>25</v>
      </c>
      <c r="N482" s="58"/>
      <c r="O482" s="58"/>
      <c r="P482" s="58"/>
      <c r="Q482" s="58"/>
      <c r="R482" s="58"/>
      <c r="S482" s="58"/>
      <c r="T482" s="58"/>
      <c r="U482" s="58"/>
      <c r="V482" s="58"/>
      <c r="W482" s="58"/>
      <c r="X482" s="67" t="s">
        <v>127</v>
      </c>
      <c r="Y482" s="67" t="s">
        <v>109</v>
      </c>
      <c r="Z482" s="67" t="s">
        <v>109</v>
      </c>
      <c r="AA482" s="67" t="s">
        <v>128</v>
      </c>
      <c r="AB482" s="67" t="s">
        <v>128</v>
      </c>
      <c r="AC482" s="67" t="s">
        <v>128</v>
      </c>
      <c r="AD482" s="58">
        <v>149</v>
      </c>
      <c r="AE482" s="67" t="s">
        <v>1761</v>
      </c>
      <c r="AF482" s="67" t="s">
        <v>1761</v>
      </c>
      <c r="AG482" s="55" t="s">
        <v>1757</v>
      </c>
      <c r="AH482" s="56" t="s">
        <v>1762</v>
      </c>
      <c r="AI482" s="58"/>
      <c r="AJ482" s="60" t="s">
        <v>109</v>
      </c>
      <c r="XEE482" s="62"/>
      <c r="XEF482" s="62"/>
      <c r="XEG482" s="62"/>
      <c r="XEH482" s="62"/>
      <c r="XEI482" s="62"/>
      <c r="XEJ482" s="62"/>
    </row>
    <row r="483" spans="1:41 16359:16364" s="44" customFormat="1" ht="69" customHeight="1">
      <c r="A483" s="55" t="s">
        <v>253</v>
      </c>
      <c r="B483" s="55" t="s">
        <v>1763</v>
      </c>
      <c r="C483" s="56" t="s">
        <v>1764</v>
      </c>
      <c r="D483" s="58" t="s">
        <v>247</v>
      </c>
      <c r="E483" s="58" t="s">
        <v>248</v>
      </c>
      <c r="F483" s="58">
        <v>2020</v>
      </c>
      <c r="G483" s="58" t="s">
        <v>249</v>
      </c>
      <c r="H483" s="58" t="s">
        <v>250</v>
      </c>
      <c r="I483" s="65"/>
      <c r="J483" s="58">
        <v>18</v>
      </c>
      <c r="K483" s="58">
        <v>18</v>
      </c>
      <c r="L483" s="58"/>
      <c r="M483" s="58">
        <v>18</v>
      </c>
      <c r="N483" s="58"/>
      <c r="O483" s="58"/>
      <c r="P483" s="58"/>
      <c r="Q483" s="58"/>
      <c r="R483" s="58"/>
      <c r="S483" s="58"/>
      <c r="T483" s="58"/>
      <c r="U483" s="58"/>
      <c r="V483" s="58"/>
      <c r="W483" s="58"/>
      <c r="X483" s="67" t="s">
        <v>127</v>
      </c>
      <c r="Y483" s="67" t="s">
        <v>109</v>
      </c>
      <c r="Z483" s="67" t="s">
        <v>109</v>
      </c>
      <c r="AA483" s="67" t="s">
        <v>128</v>
      </c>
      <c r="AB483" s="67" t="s">
        <v>128</v>
      </c>
      <c r="AC483" s="67" t="s">
        <v>128</v>
      </c>
      <c r="AD483" s="58">
        <v>151</v>
      </c>
      <c r="AE483" s="67" t="s">
        <v>1765</v>
      </c>
      <c r="AF483" s="67" t="s">
        <v>1765</v>
      </c>
      <c r="AG483" s="55" t="s">
        <v>1757</v>
      </c>
      <c r="AH483" s="56" t="s">
        <v>1766</v>
      </c>
      <c r="AI483" s="58"/>
      <c r="AJ483" s="60" t="s">
        <v>109</v>
      </c>
      <c r="XEE483" s="62"/>
      <c r="XEF483" s="62"/>
      <c r="XEG483" s="62"/>
      <c r="XEH483" s="62"/>
      <c r="XEI483" s="62"/>
      <c r="XEJ483" s="62"/>
    </row>
    <row r="484" spans="1:41 16359:16364" s="44" customFormat="1" ht="69" customHeight="1">
      <c r="A484" s="55" t="s">
        <v>253</v>
      </c>
      <c r="B484" s="55" t="s">
        <v>1767</v>
      </c>
      <c r="C484" s="56" t="s">
        <v>1760</v>
      </c>
      <c r="D484" s="58" t="s">
        <v>247</v>
      </c>
      <c r="E484" s="58" t="s">
        <v>265</v>
      </c>
      <c r="F484" s="58">
        <v>2020</v>
      </c>
      <c r="G484" s="58" t="s">
        <v>249</v>
      </c>
      <c r="H484" s="58" t="s">
        <v>279</v>
      </c>
      <c r="I484" s="79"/>
      <c r="J484" s="58">
        <v>13</v>
      </c>
      <c r="K484" s="58">
        <v>13</v>
      </c>
      <c r="L484" s="58"/>
      <c r="M484" s="58">
        <v>13</v>
      </c>
      <c r="N484" s="58"/>
      <c r="O484" s="58"/>
      <c r="P484" s="58"/>
      <c r="Q484" s="58"/>
      <c r="R484" s="58"/>
      <c r="S484" s="58"/>
      <c r="T484" s="58"/>
      <c r="U484" s="58"/>
      <c r="V484" s="58"/>
      <c r="W484" s="58"/>
      <c r="X484" s="67" t="s">
        <v>127</v>
      </c>
      <c r="Y484" s="67" t="s">
        <v>109</v>
      </c>
      <c r="Z484" s="67" t="s">
        <v>109</v>
      </c>
      <c r="AA484" s="67" t="s">
        <v>128</v>
      </c>
      <c r="AB484" s="67" t="s">
        <v>128</v>
      </c>
      <c r="AC484" s="67" t="s">
        <v>128</v>
      </c>
      <c r="AD484" s="58">
        <v>159</v>
      </c>
      <c r="AE484" s="81">
        <v>412</v>
      </c>
      <c r="AF484" s="81">
        <v>412</v>
      </c>
      <c r="AG484" s="55" t="s">
        <v>1757</v>
      </c>
      <c r="AH484" s="56" t="s">
        <v>1768</v>
      </c>
      <c r="AI484" s="58"/>
      <c r="AJ484" s="60" t="s">
        <v>109</v>
      </c>
      <c r="XEE484" s="62"/>
      <c r="XEF484" s="62"/>
      <c r="XEG484" s="62"/>
      <c r="XEH484" s="62"/>
      <c r="XEI484" s="62"/>
      <c r="XEJ484" s="62"/>
    </row>
    <row r="485" spans="1:41 16359:16364" s="44" customFormat="1" ht="60" customHeight="1">
      <c r="A485" s="55" t="s">
        <v>898</v>
      </c>
      <c r="B485" s="56" t="s">
        <v>1769</v>
      </c>
      <c r="C485" s="56" t="s">
        <v>1770</v>
      </c>
      <c r="D485" s="58" t="s">
        <v>247</v>
      </c>
      <c r="E485" s="58" t="s">
        <v>248</v>
      </c>
      <c r="F485" s="58">
        <v>2020</v>
      </c>
      <c r="G485" s="58" t="s">
        <v>249</v>
      </c>
      <c r="H485" s="58" t="s">
        <v>250</v>
      </c>
      <c r="I485" s="65"/>
      <c r="J485" s="58">
        <v>90</v>
      </c>
      <c r="K485" s="58">
        <v>90</v>
      </c>
      <c r="L485" s="58">
        <v>90</v>
      </c>
      <c r="M485" s="58"/>
      <c r="N485" s="58"/>
      <c r="O485" s="58"/>
      <c r="P485" s="58"/>
      <c r="Q485" s="58"/>
      <c r="R485" s="58"/>
      <c r="S485" s="58"/>
      <c r="T485" s="58"/>
      <c r="U485" s="58"/>
      <c r="V485" s="58"/>
      <c r="W485" s="58"/>
      <c r="X485" s="67"/>
      <c r="Y485" s="67"/>
      <c r="Z485" s="67"/>
      <c r="AA485" s="67"/>
      <c r="AB485" s="67"/>
      <c r="AC485" s="67"/>
      <c r="AD485" s="67" t="s">
        <v>1771</v>
      </c>
      <c r="AE485" s="67" t="s">
        <v>1772</v>
      </c>
      <c r="AF485" s="67" t="s">
        <v>1772</v>
      </c>
      <c r="AG485" s="56" t="s">
        <v>1773</v>
      </c>
      <c r="AH485" s="56" t="s">
        <v>1774</v>
      </c>
      <c r="AI485" s="58"/>
      <c r="AJ485" s="60"/>
      <c r="AK485" s="58"/>
      <c r="AL485" s="58"/>
      <c r="AM485" s="58"/>
      <c r="AN485" s="58"/>
      <c r="AO485" s="58"/>
    </row>
    <row r="486" spans="1:41 16359:16364" s="44" customFormat="1" ht="60" customHeight="1">
      <c r="A486" s="55" t="s">
        <v>898</v>
      </c>
      <c r="B486" s="56" t="s">
        <v>1775</v>
      </c>
      <c r="C486" s="56" t="s">
        <v>1776</v>
      </c>
      <c r="D486" s="58" t="s">
        <v>196</v>
      </c>
      <c r="E486" s="58" t="s">
        <v>265</v>
      </c>
      <c r="F486" s="58" t="s">
        <v>130</v>
      </c>
      <c r="G486" s="58" t="s">
        <v>249</v>
      </c>
      <c r="H486" s="58" t="s">
        <v>535</v>
      </c>
      <c r="I486" s="58"/>
      <c r="J486" s="58">
        <v>5</v>
      </c>
      <c r="K486" s="58">
        <v>5</v>
      </c>
      <c r="L486" s="58"/>
      <c r="M486" s="58">
        <v>5</v>
      </c>
      <c r="N486" s="58"/>
      <c r="O486" s="58"/>
      <c r="P486" s="58"/>
      <c r="Q486" s="58"/>
      <c r="R486" s="58"/>
      <c r="S486" s="58"/>
      <c r="T486" s="58"/>
      <c r="U486" s="58"/>
      <c r="V486" s="58"/>
      <c r="W486" s="58"/>
      <c r="X486" s="58" t="s">
        <v>127</v>
      </c>
      <c r="Y486" s="58" t="s">
        <v>109</v>
      </c>
      <c r="Z486" s="58" t="s">
        <v>128</v>
      </c>
      <c r="AA486" s="58" t="s">
        <v>128</v>
      </c>
      <c r="AB486" s="58" t="s">
        <v>128</v>
      </c>
      <c r="AC486" s="58" t="s">
        <v>128</v>
      </c>
      <c r="AD486" s="58">
        <v>8</v>
      </c>
      <c r="AE486" s="58">
        <v>26</v>
      </c>
      <c r="AF486" s="58">
        <v>140</v>
      </c>
      <c r="AG486" s="56" t="s">
        <v>1659</v>
      </c>
      <c r="AH486" s="56" t="s">
        <v>1777</v>
      </c>
      <c r="AI486" s="58"/>
      <c r="AJ486" s="60"/>
      <c r="AK486" s="58"/>
      <c r="AL486" s="58"/>
      <c r="AM486" s="58"/>
      <c r="AN486" s="58"/>
      <c r="AO486" s="58"/>
    </row>
    <row r="487" spans="1:41 16359:16364" s="44" customFormat="1" ht="60" customHeight="1">
      <c r="A487" s="55" t="s">
        <v>898</v>
      </c>
      <c r="B487" s="56" t="s">
        <v>1778</v>
      </c>
      <c r="C487" s="56" t="s">
        <v>1779</v>
      </c>
      <c r="D487" s="58" t="s">
        <v>196</v>
      </c>
      <c r="E487" s="58" t="s">
        <v>544</v>
      </c>
      <c r="F487" s="58" t="s">
        <v>130</v>
      </c>
      <c r="G487" s="58" t="s">
        <v>249</v>
      </c>
      <c r="H487" s="58" t="s">
        <v>545</v>
      </c>
      <c r="I487" s="58"/>
      <c r="J487" s="58">
        <v>25</v>
      </c>
      <c r="K487" s="58">
        <v>25</v>
      </c>
      <c r="L487" s="58"/>
      <c r="M487" s="58">
        <v>25</v>
      </c>
      <c r="N487" s="58"/>
      <c r="O487" s="58"/>
      <c r="P487" s="58"/>
      <c r="Q487" s="58"/>
      <c r="R487" s="58"/>
      <c r="S487" s="58"/>
      <c r="T487" s="58"/>
      <c r="U487" s="58"/>
      <c r="V487" s="58"/>
      <c r="W487" s="58"/>
      <c r="X487" s="58" t="s">
        <v>127</v>
      </c>
      <c r="Y487" s="58" t="s">
        <v>109</v>
      </c>
      <c r="Z487" s="58" t="s">
        <v>128</v>
      </c>
      <c r="AA487" s="58" t="s">
        <v>128</v>
      </c>
      <c r="AB487" s="58" t="s">
        <v>128</v>
      </c>
      <c r="AC487" s="58" t="s">
        <v>128</v>
      </c>
      <c r="AD487" s="58">
        <v>20</v>
      </c>
      <c r="AE487" s="58">
        <v>69</v>
      </c>
      <c r="AF487" s="58">
        <v>69</v>
      </c>
      <c r="AG487" s="56" t="s">
        <v>1659</v>
      </c>
      <c r="AH487" s="56" t="s">
        <v>1777</v>
      </c>
      <c r="AI487" s="58"/>
      <c r="AJ487" s="60"/>
      <c r="AK487" s="58"/>
      <c r="AL487" s="58"/>
      <c r="AM487" s="58"/>
      <c r="AN487" s="58"/>
      <c r="AO487" s="58"/>
    </row>
    <row r="488" spans="1:41 16359:16364" s="44" customFormat="1" ht="63.9" customHeight="1">
      <c r="A488" s="55" t="s">
        <v>898</v>
      </c>
      <c r="B488" s="56" t="s">
        <v>1780</v>
      </c>
      <c r="C488" s="56" t="s">
        <v>1781</v>
      </c>
      <c r="D488" s="141" t="s">
        <v>203</v>
      </c>
      <c r="E488" s="141" t="s">
        <v>553</v>
      </c>
      <c r="F488" s="83" t="s">
        <v>130</v>
      </c>
      <c r="G488" s="67" t="s">
        <v>249</v>
      </c>
      <c r="H488" s="89" t="s">
        <v>554</v>
      </c>
      <c r="I488" s="83"/>
      <c r="J488" s="116">
        <v>6.8</v>
      </c>
      <c r="K488" s="116">
        <v>6.8</v>
      </c>
      <c r="L488" s="116"/>
      <c r="M488" s="116">
        <v>6.8</v>
      </c>
      <c r="N488" s="116"/>
      <c r="O488" s="116"/>
      <c r="P488" s="116"/>
      <c r="Q488" s="116"/>
      <c r="R488" s="116"/>
      <c r="S488" s="116"/>
      <c r="T488" s="116"/>
      <c r="U488" s="116"/>
      <c r="V488" s="89"/>
      <c r="W488" s="89"/>
      <c r="X488" s="58" t="s">
        <v>127</v>
      </c>
      <c r="Y488" s="58" t="s">
        <v>109</v>
      </c>
      <c r="Z488" s="58" t="s">
        <v>109</v>
      </c>
      <c r="AA488" s="58" t="s">
        <v>128</v>
      </c>
      <c r="AB488" s="58" t="s">
        <v>128</v>
      </c>
      <c r="AC488" s="58" t="s">
        <v>128</v>
      </c>
      <c r="AD488" s="84">
        <v>35</v>
      </c>
      <c r="AE488" s="84">
        <v>105</v>
      </c>
      <c r="AF488" s="84">
        <v>105</v>
      </c>
      <c r="AG488" s="56" t="s">
        <v>1676</v>
      </c>
      <c r="AH488" s="68" t="s">
        <v>1677</v>
      </c>
      <c r="AI488" s="84"/>
      <c r="AJ488" s="142"/>
      <c r="AK488" s="84"/>
      <c r="AL488" s="84"/>
      <c r="AM488" s="84"/>
      <c r="AN488" s="84"/>
      <c r="AO488" s="84"/>
    </row>
    <row r="489" spans="1:41 16359:16364" s="44" customFormat="1" ht="63.9" customHeight="1">
      <c r="A489" s="55" t="s">
        <v>898</v>
      </c>
      <c r="B489" s="56" t="s">
        <v>1782</v>
      </c>
      <c r="C489" s="56" t="s">
        <v>1783</v>
      </c>
      <c r="D489" s="141" t="s">
        <v>203</v>
      </c>
      <c r="E489" s="141" t="s">
        <v>210</v>
      </c>
      <c r="F489" s="89" t="s">
        <v>130</v>
      </c>
      <c r="G489" s="83" t="s">
        <v>249</v>
      </c>
      <c r="H489" s="83" t="s">
        <v>249</v>
      </c>
      <c r="I489" s="89"/>
      <c r="J489" s="116">
        <v>60</v>
      </c>
      <c r="K489" s="83">
        <v>60</v>
      </c>
      <c r="L489" s="83"/>
      <c r="M489" s="83">
        <v>60</v>
      </c>
      <c r="N489" s="89"/>
      <c r="O489" s="89"/>
      <c r="P489" s="116"/>
      <c r="Q489" s="89"/>
      <c r="R489" s="89"/>
      <c r="S489" s="89"/>
      <c r="T489" s="89"/>
      <c r="U489" s="89"/>
      <c r="V489" s="89"/>
      <c r="W489" s="89"/>
      <c r="X489" s="89" t="s">
        <v>127</v>
      </c>
      <c r="Y489" s="89" t="s">
        <v>109</v>
      </c>
      <c r="Z489" s="84" t="s">
        <v>109</v>
      </c>
      <c r="AA489" s="84" t="s">
        <v>128</v>
      </c>
      <c r="AB489" s="84" t="s">
        <v>128</v>
      </c>
      <c r="AC489" s="84" t="s">
        <v>128</v>
      </c>
      <c r="AD489" s="84">
        <v>30</v>
      </c>
      <c r="AE489" s="84">
        <v>100</v>
      </c>
      <c r="AF489" s="84">
        <v>100</v>
      </c>
      <c r="AG489" s="90" t="s">
        <v>1603</v>
      </c>
      <c r="AH489" s="55" t="s">
        <v>1784</v>
      </c>
      <c r="AI489" s="84"/>
      <c r="AJ489" s="60"/>
      <c r="AK489" s="58"/>
      <c r="AL489" s="58"/>
      <c r="AM489" s="58"/>
      <c r="AN489" s="58"/>
      <c r="AO489" s="58"/>
    </row>
    <row r="490" spans="1:41 16359:16364" s="118" customFormat="1" ht="61.95" customHeight="1">
      <c r="A490" s="55" t="s">
        <v>898</v>
      </c>
      <c r="B490" s="56" t="s">
        <v>1785</v>
      </c>
      <c r="C490" s="56" t="s">
        <v>1786</v>
      </c>
      <c r="D490" s="58" t="s">
        <v>185</v>
      </c>
      <c r="E490" s="58" t="s">
        <v>440</v>
      </c>
      <c r="F490" s="58">
        <v>2020</v>
      </c>
      <c r="G490" s="58" t="s">
        <v>249</v>
      </c>
      <c r="H490" s="58" t="s">
        <v>596</v>
      </c>
      <c r="I490" s="58"/>
      <c r="J490" s="66">
        <v>20</v>
      </c>
      <c r="K490" s="66">
        <v>20</v>
      </c>
      <c r="L490" s="66"/>
      <c r="M490" s="66">
        <v>20</v>
      </c>
      <c r="N490" s="58"/>
      <c r="O490" s="58"/>
      <c r="P490" s="58"/>
      <c r="Q490" s="58"/>
      <c r="R490" s="58"/>
      <c r="S490" s="58"/>
      <c r="T490" s="58"/>
      <c r="U490" s="58"/>
      <c r="V490" s="58"/>
      <c r="W490" s="58"/>
      <c r="X490" s="58" t="s">
        <v>127</v>
      </c>
      <c r="Y490" s="58" t="s">
        <v>109</v>
      </c>
      <c r="Z490" s="58" t="s">
        <v>109</v>
      </c>
      <c r="AA490" s="58" t="s">
        <v>128</v>
      </c>
      <c r="AB490" s="58" t="s">
        <v>128</v>
      </c>
      <c r="AC490" s="58" t="s">
        <v>128</v>
      </c>
      <c r="AD490" s="58">
        <v>36</v>
      </c>
      <c r="AE490" s="58" t="s">
        <v>1787</v>
      </c>
      <c r="AF490" s="58" t="s">
        <v>1788</v>
      </c>
      <c r="AG490" s="56" t="s">
        <v>1676</v>
      </c>
      <c r="AH490" s="56" t="s">
        <v>1789</v>
      </c>
      <c r="AI490" s="58"/>
    </row>
    <row r="491" spans="1:41 16359:16364" s="94" customFormat="1" ht="63" customHeight="1">
      <c r="A491" s="55" t="s">
        <v>898</v>
      </c>
      <c r="B491" s="56" t="s">
        <v>1790</v>
      </c>
      <c r="C491" s="56" t="s">
        <v>1791</v>
      </c>
      <c r="D491" s="58" t="s">
        <v>185</v>
      </c>
      <c r="E491" s="58" t="s">
        <v>453</v>
      </c>
      <c r="F491" s="58">
        <v>2020</v>
      </c>
      <c r="G491" s="58" t="s">
        <v>249</v>
      </c>
      <c r="H491" s="81" t="s">
        <v>454</v>
      </c>
      <c r="I491" s="58"/>
      <c r="J491" s="58">
        <v>18</v>
      </c>
      <c r="K491" s="58">
        <v>18</v>
      </c>
      <c r="L491" s="58"/>
      <c r="M491" s="58">
        <v>18</v>
      </c>
      <c r="N491" s="91"/>
      <c r="O491" s="91"/>
      <c r="P491" s="91"/>
      <c r="Q491" s="91"/>
      <c r="R491" s="91"/>
      <c r="S491" s="91"/>
      <c r="T491" s="91"/>
      <c r="U491" s="91"/>
      <c r="V491" s="91"/>
      <c r="W491" s="91"/>
      <c r="X491" s="58" t="s">
        <v>127</v>
      </c>
      <c r="Y491" s="58" t="s">
        <v>109</v>
      </c>
      <c r="Z491" s="58" t="s">
        <v>109</v>
      </c>
      <c r="AA491" s="58" t="s">
        <v>128</v>
      </c>
      <c r="AB491" s="58" t="s">
        <v>128</v>
      </c>
      <c r="AC491" s="58" t="s">
        <v>128</v>
      </c>
      <c r="AD491" s="58">
        <v>186</v>
      </c>
      <c r="AE491" s="58">
        <v>591</v>
      </c>
      <c r="AF491" s="58">
        <v>1610</v>
      </c>
      <c r="AG491" s="56" t="s">
        <v>1676</v>
      </c>
      <c r="AH491" s="56" t="s">
        <v>1792</v>
      </c>
      <c r="AI491" s="91"/>
      <c r="AJ491" s="144"/>
      <c r="AK491" s="91"/>
      <c r="AL491" s="91"/>
      <c r="AM491" s="91"/>
      <c r="AN491" s="91"/>
      <c r="AO491" s="91"/>
    </row>
    <row r="492" spans="1:41 16359:16364" s="44" customFormat="1" ht="63" customHeight="1">
      <c r="A492" s="55" t="s">
        <v>1625</v>
      </c>
      <c r="B492" s="56" t="s">
        <v>1793</v>
      </c>
      <c r="C492" s="56" t="s">
        <v>1794</v>
      </c>
      <c r="D492" s="57" t="s">
        <v>203</v>
      </c>
      <c r="E492" s="57" t="s">
        <v>373</v>
      </c>
      <c r="F492" s="58" t="s">
        <v>130</v>
      </c>
      <c r="G492" s="58" t="s">
        <v>1628</v>
      </c>
      <c r="H492" s="58" t="s">
        <v>1629</v>
      </c>
      <c r="I492" s="65"/>
      <c r="J492" s="58">
        <f>K492</f>
        <v>130</v>
      </c>
      <c r="K492" s="58">
        <f>L492+M492+N492+O492</f>
        <v>130</v>
      </c>
      <c r="L492" s="57"/>
      <c r="M492" s="66">
        <v>130</v>
      </c>
      <c r="N492" s="58"/>
      <c r="O492" s="58"/>
      <c r="P492" s="58"/>
      <c r="Q492" s="58"/>
      <c r="R492" s="58"/>
      <c r="S492" s="58"/>
      <c r="T492" s="58"/>
      <c r="U492" s="58"/>
      <c r="V492" s="58"/>
      <c r="W492" s="58"/>
      <c r="X492" s="58" t="s">
        <v>127</v>
      </c>
      <c r="Y492" s="58" t="s">
        <v>109</v>
      </c>
      <c r="Z492" s="58" t="s">
        <v>109</v>
      </c>
      <c r="AA492" s="58" t="s">
        <v>128</v>
      </c>
      <c r="AB492" s="58" t="s">
        <v>128</v>
      </c>
      <c r="AC492" s="58" t="s">
        <v>128</v>
      </c>
      <c r="AD492" s="58">
        <v>35</v>
      </c>
      <c r="AE492" s="58">
        <v>108</v>
      </c>
      <c r="AF492" s="58">
        <v>362</v>
      </c>
      <c r="AG492" s="56" t="s">
        <v>1630</v>
      </c>
      <c r="AH492" s="56" t="s">
        <v>1795</v>
      </c>
      <c r="AI492" s="58"/>
    </row>
    <row r="493" spans="1:41 16359:16364" s="44" customFormat="1" ht="72.900000000000006" customHeight="1">
      <c r="A493" s="55" t="s">
        <v>1625</v>
      </c>
      <c r="B493" s="56" t="s">
        <v>1796</v>
      </c>
      <c r="C493" s="56" t="s">
        <v>1797</v>
      </c>
      <c r="D493" s="57" t="s">
        <v>196</v>
      </c>
      <c r="E493" s="57" t="s">
        <v>531</v>
      </c>
      <c r="F493" s="58" t="s">
        <v>130</v>
      </c>
      <c r="G493" s="58" t="s">
        <v>137</v>
      </c>
      <c r="H493" s="58" t="s">
        <v>1629</v>
      </c>
      <c r="I493" s="65"/>
      <c r="J493" s="58">
        <f>K493</f>
        <v>60</v>
      </c>
      <c r="K493" s="58">
        <f>L493+M493+N493+O493</f>
        <v>60</v>
      </c>
      <c r="L493" s="57"/>
      <c r="M493" s="66">
        <v>60</v>
      </c>
      <c r="N493" s="58"/>
      <c r="O493" s="58"/>
      <c r="P493" s="58"/>
      <c r="Q493" s="58"/>
      <c r="R493" s="58"/>
      <c r="S493" s="58"/>
      <c r="T493" s="58"/>
      <c r="U493" s="58"/>
      <c r="V493" s="58"/>
      <c r="W493" s="58"/>
      <c r="X493" s="58" t="s">
        <v>127</v>
      </c>
      <c r="Y493" s="58" t="s">
        <v>109</v>
      </c>
      <c r="Z493" s="58" t="s">
        <v>109</v>
      </c>
      <c r="AA493" s="58" t="s">
        <v>128</v>
      </c>
      <c r="AB493" s="58" t="s">
        <v>128</v>
      </c>
      <c r="AC493" s="58" t="s">
        <v>128</v>
      </c>
      <c r="AD493" s="58">
        <v>12</v>
      </c>
      <c r="AE493" s="58">
        <v>38</v>
      </c>
      <c r="AF493" s="58">
        <v>85</v>
      </c>
      <c r="AG493" s="56" t="s">
        <v>1630</v>
      </c>
      <c r="AH493" s="56" t="s">
        <v>1798</v>
      </c>
      <c r="AI493" s="58"/>
    </row>
    <row r="494" spans="1:41 16359:16364" s="44" customFormat="1" ht="144" customHeight="1">
      <c r="A494" s="55" t="s">
        <v>1799</v>
      </c>
      <c r="B494" s="61" t="s">
        <v>1800</v>
      </c>
      <c r="C494" s="61" t="s">
        <v>1801</v>
      </c>
      <c r="D494" s="58" t="s">
        <v>185</v>
      </c>
      <c r="E494" s="57" t="s">
        <v>432</v>
      </c>
      <c r="F494" s="57" t="s">
        <v>130</v>
      </c>
      <c r="G494" s="58" t="s">
        <v>137</v>
      </c>
      <c r="H494" s="58" t="s">
        <v>1802</v>
      </c>
      <c r="I494" s="65"/>
      <c r="J494" s="145">
        <v>210</v>
      </c>
      <c r="K494" s="57"/>
      <c r="L494" s="57"/>
      <c r="M494" s="57"/>
      <c r="N494" s="57"/>
      <c r="O494" s="57"/>
      <c r="P494" s="57"/>
      <c r="Q494" s="57"/>
      <c r="R494" s="57"/>
      <c r="S494" s="57"/>
      <c r="T494" s="145">
        <v>200</v>
      </c>
      <c r="U494" s="57"/>
      <c r="V494" s="57"/>
      <c r="W494" s="58">
        <v>10</v>
      </c>
      <c r="X494" s="58" t="s">
        <v>127</v>
      </c>
      <c r="Y494" s="58" t="s">
        <v>109</v>
      </c>
      <c r="Z494" s="58" t="s">
        <v>128</v>
      </c>
      <c r="AA494" s="58" t="s">
        <v>128</v>
      </c>
      <c r="AB494" s="58" t="s">
        <v>109</v>
      </c>
      <c r="AC494" s="58" t="s">
        <v>128</v>
      </c>
      <c r="AD494" s="58">
        <v>85</v>
      </c>
      <c r="AE494" s="58">
        <v>260</v>
      </c>
      <c r="AF494" s="58">
        <v>800</v>
      </c>
      <c r="AG494" s="56" t="s">
        <v>1630</v>
      </c>
      <c r="AH494" s="56" t="s">
        <v>1803</v>
      </c>
      <c r="AI494" s="58"/>
      <c r="AJ494" s="146"/>
      <c r="AK494" s="146"/>
    </row>
    <row r="495" spans="1:41 16359:16364" s="44" customFormat="1" ht="57" customHeight="1">
      <c r="A495" s="55" t="s">
        <v>1625</v>
      </c>
      <c r="B495" s="56" t="s">
        <v>1804</v>
      </c>
      <c r="C495" s="56" t="s">
        <v>1805</v>
      </c>
      <c r="D495" s="57" t="s">
        <v>185</v>
      </c>
      <c r="E495" s="57" t="s">
        <v>1806</v>
      </c>
      <c r="F495" s="58" t="s">
        <v>130</v>
      </c>
      <c r="G495" s="58" t="s">
        <v>1628</v>
      </c>
      <c r="H495" s="58" t="s">
        <v>1629</v>
      </c>
      <c r="I495" s="65"/>
      <c r="J495" s="58">
        <f>K495</f>
        <v>105</v>
      </c>
      <c r="K495" s="58">
        <f>L495+M495+N495+O495</f>
        <v>105</v>
      </c>
      <c r="L495" s="58">
        <v>105</v>
      </c>
      <c r="M495" s="66"/>
      <c r="N495" s="58"/>
      <c r="O495" s="58"/>
      <c r="P495" s="58"/>
      <c r="Q495" s="58"/>
      <c r="R495" s="58"/>
      <c r="S495" s="58"/>
      <c r="T495" s="58"/>
      <c r="U495" s="58"/>
      <c r="V495" s="58"/>
      <c r="W495" s="58"/>
      <c r="X495" s="58" t="s">
        <v>127</v>
      </c>
      <c r="Y495" s="58" t="s">
        <v>109</v>
      </c>
      <c r="Z495" s="58" t="s">
        <v>109</v>
      </c>
      <c r="AA495" s="58" t="s">
        <v>128</v>
      </c>
      <c r="AB495" s="58" t="s">
        <v>128</v>
      </c>
      <c r="AC495" s="58" t="s">
        <v>128</v>
      </c>
      <c r="AD495" s="58">
        <v>8</v>
      </c>
      <c r="AE495" s="58">
        <v>25</v>
      </c>
      <c r="AF495" s="58">
        <v>120</v>
      </c>
      <c r="AG495" s="56" t="s">
        <v>1807</v>
      </c>
      <c r="AH495" s="56" t="s">
        <v>1808</v>
      </c>
      <c r="AI495" s="58"/>
    </row>
    <row r="496" spans="1:41 16359:16364" s="44" customFormat="1" ht="96.9" customHeight="1">
      <c r="A496" s="55"/>
      <c r="B496" s="56" t="s">
        <v>1809</v>
      </c>
      <c r="C496" s="56" t="s">
        <v>1810</v>
      </c>
      <c r="D496" s="58" t="s">
        <v>151</v>
      </c>
      <c r="E496" s="58" t="s">
        <v>941</v>
      </c>
      <c r="F496" s="58" t="s">
        <v>130</v>
      </c>
      <c r="G496" s="58" t="s">
        <v>1241</v>
      </c>
      <c r="H496" s="58" t="s">
        <v>1811</v>
      </c>
      <c r="I496" s="58"/>
      <c r="J496" s="58">
        <v>300</v>
      </c>
      <c r="K496" s="58"/>
      <c r="L496" s="58"/>
      <c r="M496" s="58"/>
      <c r="N496" s="58"/>
      <c r="O496" s="58"/>
      <c r="P496" s="58">
        <v>300</v>
      </c>
      <c r="Q496" s="58"/>
      <c r="R496" s="58"/>
      <c r="S496" s="58"/>
      <c r="T496" s="58"/>
      <c r="U496" s="58"/>
      <c r="V496" s="58"/>
      <c r="W496" s="58"/>
      <c r="X496" s="58" t="s">
        <v>127</v>
      </c>
      <c r="Y496" s="58" t="s">
        <v>109</v>
      </c>
      <c r="Z496" s="58" t="s">
        <v>128</v>
      </c>
      <c r="AA496" s="58" t="s">
        <v>128</v>
      </c>
      <c r="AB496" s="58" t="s">
        <v>128</v>
      </c>
      <c r="AC496" s="58" t="s">
        <v>109</v>
      </c>
      <c r="AD496" s="58">
        <v>158</v>
      </c>
      <c r="AE496" s="58">
        <v>474</v>
      </c>
      <c r="AF496" s="58">
        <v>1152</v>
      </c>
      <c r="AG496" s="56" t="s">
        <v>1812</v>
      </c>
      <c r="AH496" s="56" t="s">
        <v>1813</v>
      </c>
      <c r="AI496" s="58"/>
    </row>
    <row r="497" spans="1:41" s="44" customFormat="1" ht="95.1" customHeight="1">
      <c r="A497" s="55"/>
      <c r="B497" s="56" t="s">
        <v>1814</v>
      </c>
      <c r="C497" s="56" t="s">
        <v>1815</v>
      </c>
      <c r="D497" s="58" t="s">
        <v>151</v>
      </c>
      <c r="E497" s="58" t="s">
        <v>486</v>
      </c>
      <c r="F497" s="58" t="s">
        <v>130</v>
      </c>
      <c r="G497" s="58" t="s">
        <v>1241</v>
      </c>
      <c r="H497" s="58" t="s">
        <v>1811</v>
      </c>
      <c r="I497" s="58"/>
      <c r="J497" s="58">
        <v>284</v>
      </c>
      <c r="K497" s="58"/>
      <c r="L497" s="58"/>
      <c r="M497" s="58"/>
      <c r="N497" s="58"/>
      <c r="O497" s="58"/>
      <c r="P497" s="58">
        <v>284</v>
      </c>
      <c r="Q497" s="58"/>
      <c r="R497" s="58"/>
      <c r="S497" s="58"/>
      <c r="T497" s="58"/>
      <c r="U497" s="58"/>
      <c r="V497" s="58"/>
      <c r="W497" s="58"/>
      <c r="X497" s="58" t="s">
        <v>127</v>
      </c>
      <c r="Y497" s="58" t="s">
        <v>109</v>
      </c>
      <c r="Z497" s="58" t="s">
        <v>128</v>
      </c>
      <c r="AA497" s="58" t="s">
        <v>128</v>
      </c>
      <c r="AB497" s="58" t="s">
        <v>128</v>
      </c>
      <c r="AC497" s="58" t="s">
        <v>128</v>
      </c>
      <c r="AD497" s="58">
        <v>156</v>
      </c>
      <c r="AE497" s="58">
        <v>624</v>
      </c>
      <c r="AF497" s="58">
        <v>1661</v>
      </c>
      <c r="AG497" s="56" t="s">
        <v>1816</v>
      </c>
      <c r="AH497" s="56" t="s">
        <v>1817</v>
      </c>
      <c r="AI497" s="58"/>
    </row>
    <row r="498" spans="1:41" s="44" customFormat="1" ht="60" customHeight="1">
      <c r="A498" s="56" t="s">
        <v>1818</v>
      </c>
      <c r="B498" s="56" t="s">
        <v>1819</v>
      </c>
      <c r="C498" s="56" t="s">
        <v>1820</v>
      </c>
      <c r="D498" s="58" t="s">
        <v>203</v>
      </c>
      <c r="E498" s="58" t="s">
        <v>424</v>
      </c>
      <c r="F498" s="58" t="s">
        <v>130</v>
      </c>
      <c r="G498" s="58" t="s">
        <v>1821</v>
      </c>
      <c r="H498" s="58" t="s">
        <v>1822</v>
      </c>
      <c r="I498" s="67"/>
      <c r="J498" s="58">
        <v>40</v>
      </c>
      <c r="K498" s="58">
        <v>40</v>
      </c>
      <c r="L498" s="58">
        <v>40</v>
      </c>
      <c r="M498" s="58">
        <v>0</v>
      </c>
      <c r="N498" s="58">
        <v>0</v>
      </c>
      <c r="O498" s="58">
        <v>0</v>
      </c>
      <c r="P498" s="58">
        <v>0</v>
      </c>
      <c r="Q498" s="58">
        <v>0</v>
      </c>
      <c r="R498" s="58">
        <v>0</v>
      </c>
      <c r="S498" s="58">
        <v>0</v>
      </c>
      <c r="T498" s="58">
        <v>0</v>
      </c>
      <c r="U498" s="58">
        <v>0</v>
      </c>
      <c r="V498" s="58">
        <v>0</v>
      </c>
      <c r="W498" s="58">
        <v>0</v>
      </c>
      <c r="X498" s="58" t="s">
        <v>127</v>
      </c>
      <c r="Y498" s="58" t="s">
        <v>109</v>
      </c>
      <c r="Z498" s="58" t="s">
        <v>109</v>
      </c>
      <c r="AA498" s="58" t="s">
        <v>128</v>
      </c>
      <c r="AB498" s="58" t="s">
        <v>128</v>
      </c>
      <c r="AC498" s="58" t="s">
        <v>128</v>
      </c>
      <c r="AD498" s="58">
        <v>159</v>
      </c>
      <c r="AE498" s="58">
        <v>451</v>
      </c>
      <c r="AF498" s="58">
        <v>1613</v>
      </c>
      <c r="AG498" s="56" t="s">
        <v>1676</v>
      </c>
      <c r="AH498" s="56" t="s">
        <v>1823</v>
      </c>
      <c r="AI498" s="58"/>
      <c r="AJ498" s="60"/>
      <c r="AK498" s="58"/>
      <c r="AL498" s="58"/>
      <c r="AM498" s="58"/>
      <c r="AN498" s="58"/>
      <c r="AO498" s="58"/>
    </row>
    <row r="499" spans="1:41" s="44" customFormat="1" ht="40.5" customHeight="1">
      <c r="A499" s="51" t="s">
        <v>75</v>
      </c>
      <c r="B499" s="51"/>
      <c r="C499" s="51"/>
      <c r="D499" s="52"/>
      <c r="E499" s="52"/>
      <c r="F499" s="52"/>
      <c r="G499" s="52"/>
      <c r="H499" s="52"/>
      <c r="I499" s="52"/>
      <c r="J499" s="52">
        <f>J500+J501+J502+J503</f>
        <v>0</v>
      </c>
      <c r="K499" s="52">
        <f t="shared" ref="K499:W499" si="39">K500+K501+K502+K503</f>
        <v>0</v>
      </c>
      <c r="L499" s="52">
        <f t="shared" si="39"/>
        <v>0</v>
      </c>
      <c r="M499" s="52">
        <f t="shared" si="39"/>
        <v>0</v>
      </c>
      <c r="N499" s="52">
        <f t="shared" si="39"/>
        <v>0</v>
      </c>
      <c r="O499" s="52">
        <f t="shared" si="39"/>
        <v>0</v>
      </c>
      <c r="P499" s="52">
        <f t="shared" si="39"/>
        <v>0</v>
      </c>
      <c r="Q499" s="52">
        <f t="shared" si="39"/>
        <v>0</v>
      </c>
      <c r="R499" s="52">
        <f t="shared" si="39"/>
        <v>0</v>
      </c>
      <c r="S499" s="52">
        <f t="shared" si="39"/>
        <v>0</v>
      </c>
      <c r="T499" s="52">
        <f t="shared" si="39"/>
        <v>0</v>
      </c>
      <c r="U499" s="52">
        <f t="shared" si="39"/>
        <v>0</v>
      </c>
      <c r="V499" s="52">
        <f t="shared" si="39"/>
        <v>0</v>
      </c>
      <c r="W499" s="52">
        <f t="shared" si="39"/>
        <v>0</v>
      </c>
      <c r="X499" s="52"/>
      <c r="Y499" s="52"/>
      <c r="Z499" s="52"/>
      <c r="AA499" s="52"/>
      <c r="AB499" s="52"/>
      <c r="AC499" s="52"/>
      <c r="AD499" s="52"/>
      <c r="AE499" s="52"/>
      <c r="AF499" s="52"/>
      <c r="AG499" s="51"/>
      <c r="AH499" s="51"/>
      <c r="AI499" s="52"/>
      <c r="AJ499" s="53"/>
      <c r="AK499" s="52"/>
      <c r="AL499" s="52"/>
      <c r="AM499" s="52"/>
      <c r="AN499" s="52"/>
      <c r="AO499" s="52"/>
    </row>
    <row r="500" spans="1:41" s="44" customFormat="1" ht="45" customHeight="1">
      <c r="A500" s="55" t="s">
        <v>76</v>
      </c>
      <c r="B500" s="56"/>
      <c r="C500" s="56"/>
      <c r="D500" s="58"/>
      <c r="E500" s="58"/>
      <c r="F500" s="58"/>
      <c r="G500" s="58"/>
      <c r="H500" s="58"/>
      <c r="I500" s="58"/>
      <c r="J500" s="58"/>
      <c r="K500" s="58"/>
      <c r="L500" s="58"/>
      <c r="M500" s="58"/>
      <c r="N500" s="58"/>
      <c r="O500" s="58"/>
      <c r="P500" s="58"/>
      <c r="Q500" s="58"/>
      <c r="R500" s="58"/>
      <c r="S500" s="58"/>
      <c r="T500" s="58"/>
      <c r="U500" s="58"/>
      <c r="V500" s="58"/>
      <c r="W500" s="58"/>
      <c r="X500" s="58"/>
      <c r="Y500" s="58"/>
      <c r="Z500" s="58"/>
      <c r="AA500" s="58"/>
      <c r="AB500" s="58"/>
      <c r="AC500" s="58"/>
      <c r="AD500" s="58"/>
      <c r="AE500" s="58"/>
      <c r="AF500" s="58"/>
      <c r="AG500" s="56"/>
      <c r="AH500" s="56"/>
      <c r="AI500" s="58"/>
      <c r="AJ500" s="60"/>
      <c r="AK500" s="58"/>
      <c r="AL500" s="58"/>
      <c r="AM500" s="58"/>
      <c r="AN500" s="58"/>
      <c r="AO500" s="58"/>
    </row>
    <row r="501" spans="1:41" s="44" customFormat="1" ht="33" customHeight="1">
      <c r="A501" s="55" t="s">
        <v>77</v>
      </c>
      <c r="B501" s="56"/>
      <c r="C501" s="56"/>
      <c r="D501" s="58"/>
      <c r="E501" s="58"/>
      <c r="F501" s="58"/>
      <c r="G501" s="58"/>
      <c r="H501" s="58"/>
      <c r="I501" s="58"/>
      <c r="J501" s="58"/>
      <c r="K501" s="58"/>
      <c r="L501" s="58"/>
      <c r="M501" s="58"/>
      <c r="N501" s="58"/>
      <c r="O501" s="58"/>
      <c r="P501" s="58"/>
      <c r="Q501" s="58"/>
      <c r="R501" s="58"/>
      <c r="S501" s="58"/>
      <c r="T501" s="58"/>
      <c r="U501" s="58"/>
      <c r="V501" s="58"/>
      <c r="W501" s="58"/>
      <c r="X501" s="58"/>
      <c r="Y501" s="58"/>
      <c r="Z501" s="58"/>
      <c r="AA501" s="58"/>
      <c r="AB501" s="58"/>
      <c r="AC501" s="58"/>
      <c r="AD501" s="58"/>
      <c r="AE501" s="58"/>
      <c r="AF501" s="58"/>
      <c r="AG501" s="56"/>
      <c r="AH501" s="56"/>
      <c r="AI501" s="58"/>
      <c r="AJ501" s="60"/>
      <c r="AK501" s="58"/>
      <c r="AL501" s="58"/>
      <c r="AM501" s="58"/>
      <c r="AN501" s="58"/>
      <c r="AO501" s="58"/>
    </row>
    <row r="502" spans="1:41" s="44" customFormat="1" ht="31.95" customHeight="1">
      <c r="A502" s="55" t="s">
        <v>78</v>
      </c>
      <c r="B502" s="56"/>
      <c r="C502" s="56"/>
      <c r="D502" s="58"/>
      <c r="E502" s="58"/>
      <c r="F502" s="58"/>
      <c r="G502" s="58"/>
      <c r="H502" s="58"/>
      <c r="I502" s="58"/>
      <c r="J502" s="58"/>
      <c r="K502" s="58"/>
      <c r="L502" s="58"/>
      <c r="M502" s="58"/>
      <c r="N502" s="58"/>
      <c r="O502" s="58"/>
      <c r="P502" s="58"/>
      <c r="Q502" s="58"/>
      <c r="R502" s="58"/>
      <c r="S502" s="58"/>
      <c r="T502" s="58"/>
      <c r="U502" s="58"/>
      <c r="V502" s="58"/>
      <c r="W502" s="58"/>
      <c r="X502" s="58"/>
      <c r="Y502" s="58"/>
      <c r="Z502" s="58"/>
      <c r="AA502" s="58"/>
      <c r="AB502" s="58"/>
      <c r="AC502" s="58"/>
      <c r="AD502" s="58"/>
      <c r="AE502" s="58"/>
      <c r="AF502" s="58"/>
      <c r="AG502" s="56"/>
      <c r="AH502" s="56"/>
      <c r="AI502" s="58"/>
      <c r="AJ502" s="60"/>
      <c r="AK502" s="58"/>
      <c r="AL502" s="58"/>
      <c r="AM502" s="58"/>
      <c r="AN502" s="58"/>
      <c r="AO502" s="58"/>
    </row>
    <row r="503" spans="1:41" s="44" customFormat="1" ht="34.049999999999997" customHeight="1">
      <c r="A503" s="55" t="s">
        <v>79</v>
      </c>
      <c r="B503" s="56"/>
      <c r="C503" s="56"/>
      <c r="D503" s="58"/>
      <c r="E503" s="58"/>
      <c r="F503" s="58"/>
      <c r="G503" s="58"/>
      <c r="H503" s="58"/>
      <c r="I503" s="58"/>
      <c r="J503" s="58"/>
      <c r="K503" s="58"/>
      <c r="L503" s="58"/>
      <c r="M503" s="58"/>
      <c r="N503" s="58"/>
      <c r="O503" s="58"/>
      <c r="P503" s="58"/>
      <c r="Q503" s="58"/>
      <c r="R503" s="58"/>
      <c r="S503" s="58"/>
      <c r="T503" s="58"/>
      <c r="U503" s="58"/>
      <c r="V503" s="58"/>
      <c r="W503" s="58"/>
      <c r="X503" s="58"/>
      <c r="Y503" s="58"/>
      <c r="Z503" s="58"/>
      <c r="AA503" s="58"/>
      <c r="AB503" s="58"/>
      <c r="AC503" s="58"/>
      <c r="AD503" s="58"/>
      <c r="AE503" s="58"/>
      <c r="AF503" s="58"/>
      <c r="AG503" s="56"/>
      <c r="AH503" s="56"/>
      <c r="AI503" s="58"/>
      <c r="AJ503" s="60"/>
      <c r="AK503" s="58"/>
      <c r="AL503" s="58"/>
      <c r="AM503" s="58"/>
      <c r="AN503" s="58"/>
      <c r="AO503" s="58"/>
    </row>
    <row r="504" spans="1:41" s="44" customFormat="1" ht="36" customHeight="1">
      <c r="A504" s="51" t="s">
        <v>80</v>
      </c>
      <c r="B504" s="51"/>
      <c r="C504" s="51"/>
      <c r="D504" s="52"/>
      <c r="E504" s="52"/>
      <c r="F504" s="52"/>
      <c r="G504" s="52"/>
      <c r="H504" s="52"/>
      <c r="I504" s="52"/>
      <c r="J504" s="52">
        <v>140</v>
      </c>
      <c r="K504" s="52">
        <v>140</v>
      </c>
      <c r="L504" s="52">
        <v>128</v>
      </c>
      <c r="M504" s="52">
        <v>12</v>
      </c>
      <c r="N504" s="52"/>
      <c r="O504" s="52"/>
      <c r="P504" s="52"/>
      <c r="Q504" s="52"/>
      <c r="R504" s="52"/>
      <c r="S504" s="52"/>
      <c r="T504" s="52"/>
      <c r="U504" s="52"/>
      <c r="V504" s="52"/>
      <c r="W504" s="52"/>
      <c r="X504" s="52"/>
      <c r="Y504" s="52"/>
      <c r="Z504" s="52"/>
      <c r="AA504" s="52"/>
      <c r="AB504" s="52"/>
      <c r="AC504" s="52"/>
      <c r="AD504" s="52"/>
      <c r="AE504" s="52"/>
      <c r="AF504" s="52"/>
      <c r="AG504" s="51"/>
      <c r="AH504" s="51"/>
      <c r="AI504" s="52"/>
      <c r="AJ504" s="53"/>
      <c r="AK504" s="52"/>
      <c r="AL504" s="52"/>
      <c r="AM504" s="52"/>
      <c r="AN504" s="52"/>
      <c r="AO504" s="52"/>
    </row>
    <row r="505" spans="1:41" s="44" customFormat="1" ht="49.95" customHeight="1">
      <c r="A505" s="55" t="s">
        <v>898</v>
      </c>
      <c r="B505" s="56" t="s">
        <v>1824</v>
      </c>
      <c r="C505" s="56" t="s">
        <v>1825</v>
      </c>
      <c r="D505" s="58"/>
      <c r="E505" s="58"/>
      <c r="F505" s="58" t="s">
        <v>130</v>
      </c>
      <c r="G505" s="58" t="s">
        <v>249</v>
      </c>
      <c r="H505" s="58" t="s">
        <v>1162</v>
      </c>
      <c r="I505" s="58"/>
      <c r="J505" s="58">
        <v>140</v>
      </c>
      <c r="K505" s="58">
        <v>140</v>
      </c>
      <c r="L505" s="58">
        <v>128</v>
      </c>
      <c r="M505" s="58">
        <v>12</v>
      </c>
      <c r="N505" s="58"/>
      <c r="O505" s="58"/>
      <c r="P505" s="58"/>
      <c r="Q505" s="58"/>
      <c r="R505" s="58"/>
      <c r="S505" s="58"/>
      <c r="T505" s="58"/>
      <c r="U505" s="58"/>
      <c r="V505" s="58"/>
      <c r="W505" s="58"/>
      <c r="X505" s="58"/>
      <c r="Y505" s="58" t="s">
        <v>128</v>
      </c>
      <c r="Z505" s="58" t="s">
        <v>128</v>
      </c>
      <c r="AA505" s="58" t="s">
        <v>128</v>
      </c>
      <c r="AB505" s="58" t="s">
        <v>128</v>
      </c>
      <c r="AC505" s="58" t="s">
        <v>128</v>
      </c>
      <c r="AD505" s="58"/>
      <c r="AE505" s="58"/>
      <c r="AF505" s="58"/>
      <c r="AG505" s="56" t="s">
        <v>1826</v>
      </c>
      <c r="AH505" s="56"/>
      <c r="AI505" s="58"/>
      <c r="AJ505" s="60"/>
      <c r="AK505" s="58"/>
      <c r="AL505" s="58"/>
      <c r="AM505" s="58"/>
      <c r="AN505" s="58"/>
      <c r="AO505" s="58"/>
    </row>
  </sheetData>
  <sheetProtection selectLockedCells="1"/>
  <mergeCells count="27">
    <mergeCell ref="AC3:AC5"/>
    <mergeCell ref="AF3:AF5"/>
    <mergeCell ref="AG3:AG5"/>
    <mergeCell ref="AH3:AH5"/>
    <mergeCell ref="AI3:AI5"/>
    <mergeCell ref="AD3:AE4"/>
    <mergeCell ref="X3:X5"/>
    <mergeCell ref="Y3:Y5"/>
    <mergeCell ref="Z3:Z5"/>
    <mergeCell ref="AA3:AA5"/>
    <mergeCell ref="AB3:AB5"/>
    <mergeCell ref="A2:AH2"/>
    <mergeCell ref="D3:E3"/>
    <mergeCell ref="J3:W3"/>
    <mergeCell ref="AL3:AO3"/>
    <mergeCell ref="K4:O4"/>
    <mergeCell ref="P4:W4"/>
    <mergeCell ref="A3:A5"/>
    <mergeCell ref="B3:B5"/>
    <mergeCell ref="C3:C5"/>
    <mergeCell ref="D4:D5"/>
    <mergeCell ref="E4:E5"/>
    <mergeCell ref="F3:F5"/>
    <mergeCell ref="G3:G5"/>
    <mergeCell ref="H3:H5"/>
    <mergeCell ref="I3:I5"/>
    <mergeCell ref="J4:J5"/>
  </mergeCells>
  <phoneticPr fontId="33" type="noConversion"/>
  <dataValidations count="15">
    <dataValidation type="list" allowBlank="1" showInputMessage="1" showErrorMessage="1" sqref="X2 X11 X25 X26 X27 X28 X29 X30 X31 X32 X33 X34 X35 X36 X37 X38 X39 X40 X41 X42 X43 X44 X45 X46 X47 X48 X49 X50 X51 X52 X53 X54 X55 X56 X57 X58 X59 X60 X61 X62 X63 X64 X65 X66 X70 X76 X77 X78 X79 X82 X83 X84 X85 X86 X87 X88 X89 X99 Y100 Z100 AA100 AB100 AC100 X101 X102 X103 X104 X105 X110 X111 X112 X123 X124 X125 X126 X129 X131 X132 X133 X134 X135 X136 X137 X138 X139 X140 X141 X142 X143 X144 X145 X146 X147 X148 X149 X150 X151 X152 X153 X154 X155 X156 X157 X158 X159 X160 X161 X162 X163 X164 X165 X166 X167 X168 X169 X170 X171 X172 X173 X174 X175 X176 X179 X180 X181 X182 X183 X184 X185 X186 X188 X190 X191 X192 X193 X194 X195 X196 X197 X198 X235 X238 X239 X240 X241 X242 X245 X249 X250 X251 X252 X270 X271 X272 X273 X274 X275 X276 X277 X278 X279 X280 V281 X281 X282 X283 X296 X297 X300 X301 X302 X303 X307 X321 X322 X323 X324 X325 X326 X327 Y328 Z328 AA328 AB328 AC328 X329 X330 X331 X355 X423 X424 X432 X435 X438 X441 X449 X450 X451 X452 X453 X454 X455 X459 F461 X463 X464 X465 X466 W467 X467 X468 X477 X478 X479 X480 X481 X482 X483 X484 X485 X486 X487 X489 X490 X491 X498 X6:X8 X67:X69 X71:X73 X74:X75 X80:X81 X90:X91 X92:X97 X177:X178 X199:X200 X201:X203 X204:X212 X213:X222 X223:X226 X227:X234 X243:X244 X246:X248 X253:X256 X258:X268 X284:X295 X298:X299 X304:X306 X308:X309 X310:X313 X314:X316 X317:X320 X333:X340 X343:X354 X356:X422 X425:X426 X429:X431 X433:X434 X436:X437 X439:X440 X445:X448 X471:X476 X496:X497 X499:X503 X504:X1048576">
      <formula1>$AN$4:$AN$5</formula1>
    </dataValidation>
    <dataValidation type="list" allowBlank="1" showInputMessage="1" showErrorMessage="1" sqref="F2 F11 F36 F37 F38 F39 F40 F41 F48 F49 F51 F52 F53 F55 F56 F57 F60 F70 F76 F82 F83 F86 F87 F88 F89 F103 F106 F111 F112 F123 F124 F125 F126 F131 F132 F133 F136 F137 F138 F140 F147 F150 F155 F158 F162 F166 F170 F171 F174 F175 F176 F182 F183 F184 F185 F186 F188 F213 F239 F241 F242 F268 F270 F273 F275 F282 F297 F300 F301 F302 F303 F307 F323 F324 F325 F326 F327 F329 F330 F355 F356 F357 F358 F359 F360 F361 F362 F363 F364 F365 F366 F367 F368 F369 F370 F371 F372 F373 F374 F375 F376 F377 F378 F379 F380 F381 F382 F383 F384 F385 F386 F387 F388 F389 F390 F391 F392 F393 F394 F395 F396 F397 F398 F399 F400 F401 F402 F403 F404 F405 F406 F407 F408 F409 F410 F411 F412 F413 F414 F415 F416 F417 F418 F419 F420 F421 F422 F423 F424 F433 F449 F451 F463 F464 F467 F468 F477 F478 F479 F480 F498 F6:F8 F67:F69 F71:F73 F77:F81 F134:F135 F143:F144 F159:F160 F163:F164 F167:F168 F214:F222 F253:F256 F284:F285 F298:F299 F304:F306 F308:F309 F310:F316 F317:F320 F332:F340 F343:F354 F445:F447 F470:F476 F499:F503 F504:F1048576">
      <formula1>$AM$4:$AM$7</formula1>
    </dataValidation>
    <dataValidation type="list" allowBlank="1" showInputMessage="1" showErrorMessage="1" sqref="F50">
      <formula1>$X$4:$X$7</formula1>
    </dataValidation>
    <dataValidation type="list" allowBlank="1" showInputMessage="1" showErrorMessage="1" sqref="Y2:AC2 Y11:AC11 Y25:AC25 Y26:AC26 Y27:AC27 Y28:AC28 Y29:AC29 Y30:AC30 Y31:AC31 Y32:AC32 Y33:AC33 Y34:AC34 Y35:AC35 Y36:AC36 Y37:AC37 Y38:AC38 Y39:AC39 Y40:AC40 Y41:AC41 Y42:AC42 Y43 Z43 AA43 AB43 AC43 Y44 Z44 AA44 AB44 AC44 Y45:AC45 Y46:AC46 Y47:AC47 Y48:AC48 Y49:AC49 Y50:AC50 Y51:AC51 Y52:AC52 Y53:AC53 Y54:AC54 Y55:AC55 Y56 Z56 AA56 AB56 AC56 Y57:AC57 Y58 Z58 AA58 AB58 AC58 Y59 Z59 AA59 AB59 AC59 Y60:AC60 Y61:AC61 Y62:AC62 Y63:AC63 Y64:AC64 Y65:AC65 Y66:AC66 Y70 Z70 AA70 AB70 AC70 Y76:AC76 Y77:AC77 Y78:AC78 Y79:AC79 Y82:AC82 Y83 Z83 AA83 AB83 AC83 Y84 Z84 AA84 AB84 AC84 Y85 Z85 AA85 AB85 AC85 Y86 Z86 AA86 AB86 AC86 Y87 Z87 AA87 AB87 AC87 Y88 Z88 AA88 AB88 AC88 Y89 Z89 AA89 AB89 AC89 Y90:AC90 Y91:AC91 Y92:AC92 Y93:AC93 Y94:AC94 Y95:AC95 Y96:AC96 Y97:AC97 Y99:AC99 Y101:AC101 Y102:AC102 Y103:AC103 Y104 Z104 AA104 AB104 AC104 Y105 Z105 AA105 AB105 AC105 Y111:AC111 Y112:AC112 Y123:AC123 Y124:AC124 Y125:AC125 Y126:AC126 Y131 Z131 AA131 AB131 AC131 Y132:AC132 Y133:AC133 Y134:AC134 Y135 Z135 AA135 AB135 AC135 Y136:AC136 Y137:AC137 Y138:AC138 Y139:AC139 Y140 Z140 AA140 AB140 AC140 Y141 Z141 AA141 AB141 AC141 Y142 Z142 AA142 AB142 AC142 Y143 Z143 AA143 AB143 AC143 Y144 Z144 AA144 AB144 AC144 Y145 Z145 AA145 AB145 AC145 Y146 Z146 AA146 AB146 AC146 Y147 Z147 AA147 AB147 AC147 Y148 Z148 AA148 AB148 AC148 Y149 Z149 AA149 AB149 AC149 Y150 Z150 AA150 AB150 AC150 Y151 Z151 AA151 AB151 AC151 Y152 Z152 AA152 AB152 AC152 Y153 Z153 AA153 AB153 AC153 Y154 Z154 AA154 AB154 AC154 Y155 Z155 AA155 AB155 AC155 Y156 Z156 AA156 AB156 AC156 Y157 Z157 AA157 AB157 AC157 Y158 Z158 AA158 AB158 AC158 Y159 Z159 AA159 AB159 AC159 Y160 Z160 AA160 AB160 AC160 Y161 Z161 AA161 AB161 AC161 Y162 Z162 AA162 AB162 AC162 Y163 Z163 AA163 AB163 AC163 Y164 Z164 AA164 AB164 AC164 Y165 Z165 AA165 AB165 AC165 Y166 Z166 AA166 AB166 AC166 Y167 Z167 AA167 AB167 AC167 Y168 Z168 AA168 AB168 AC168 Y169 Z169 AA169 AB169 AC169 Y170 Z170 AA170 AB170 AC170 Y171 Z171 AA171 AB171 AC171 Y172 Z172 AA172 AB172 AC172 Y173 Z173 AA173 AB173 AC173 Y174 Z174 AA174 AB174 AC174 Y175 Z175 AA175 AB175 AC175 Y176 Z176 AA176 AB176 AC176 Y179 Z179 AA179 AB179 AC179 Y180 Z180 AA180 AB180 AC180 Y181:AB181 AC181 Y182:AC182 Y183:AC183 Y184:AC184 Y185:AC185 Y186:AC186 Y188:AC188 Y190:AC190 Y191:AC191 Y192:AC192 Y193:AC193 Y194:AC194 Y195:AC195 Y196:AC196 Y197:AC197 Y198:AC198 Z199 AB199:AC199 Z200 AB200:AC200 Y235 Z235 AA235 AB235 AC235 Y238:AC238 Y239:AC239 Y240:AC240 Y241:AC241 Y242:AC242 Y245:AC245 Y249:AC249 Y250:AC250 Y251:AC251 Y252:AC252 Y270:AC270 Y273 Z273:AC273 Y274 Z274:AA274 AB274:AC274 Y275:AC275 Y276:AC276 Y277:AC277 Y278:AC278 Y279:AC279 Z280:AA280 W281 Y281 Z281 AA281 AB281 AC281 Y282:AC282 Y283:AC283 Y296:AC296 Y297:AC297 Y300:AC300 Y301:AC301 Y302:AC302 Y303:AC303 Y307:AC307 Y321:AC321 Y322 Z322 AA322 AB322 AC322 Y323:AC323 L324:N324 P324 Y324:AC324 Y325:AC325 Y326:AC326 Y327:AC327 Y329:AC329 Y330:AC330 Y331 Z331 Y355:AC355 Y419:AC419 Y420:AC420 Y421:AC421 Y422:AC422 Y423:AC423 Y424:AC424 Y432:AC432 Y435 Z435 AA435 AB435 AC435 Y441 Z441:AC441 Y449:AC449 Y451:AC451 Y453 Z453 AA453 AB453 AC453 Y454 Z454 AA454 AB454 AC454 Y455:Z455 AA455 AB455 AC455 Y459 Z459 Y463 Z463 AA463 AB463 AC463 Y464 Z464 AA464 AB464 AC464 Y465:AC465 Y466:AC466 Y467 Z467 AA467:AB467 AC467 Y468:AC468 Y477:AC477 Y478:AC478 Y479:AC479 Y480:AC480 Y481 Z481 AA481 AB481 AC481 Y482 Z482 AA482 AB482 AC482 Y483 Z483 AA483 AB483 AC483 Y484 Z484 AA484 AB484 AC484 Y485 Z485 AA485 AB485 AC485 Y486:Z486 AA486 AB486 AC486 Y487:Z487 AA487 AB487 AC487 Y489 Z489 AA489 AB489 AC489 Y490 Z490 AA490 AB490 AC490 Y491 Z491 AA491 AB491 AC491 X493 Y498:AC498 Y199:Y200 Y201:Y203 Y204:Y212 Y227:Y234 Y310:Y313 Y314:Y316 Z201:Z203 Z204:Z206 Z207:Z212 Z227:Z234 Z310:Z313 Z314:Z316 AA199:AA200 AA201:AA203 AA204:AA212 AA216:AA222 AA227:AA234 AA310:AA313 AA314:AA316 AB204:AB212 AB227:AB234 AB310:AB313 AB314:AB316 AC204:AC212 AC227:AC234 AC310:AC313 AC314:AC316 Y6:AC8 Y213:AC215 Y246:AC248 Y429:AC431 Y74:AC75 Y80:AC81 Y298:AC299 Y308:AC309 Y496:AC497 Y71:AC73 Y67:AC69 Y304:AC306 Y177:AC178 Y243:AC244 Y271:AC272 Y425:AC426 Y433:AC434 AB216:AC222 AB201:AC203 Y333:AC340 Y343:AC354 Y253:AC256 Y317:AC320 Y445:AC448 Y258:AC268 Y356:AC418 Y216:Z222 Y284:AC295 Y471:AC476 Y499:AC503 Y504:AC1048576">
      <formula1>$AO$4:$AO$5</formula1>
    </dataValidation>
    <dataValidation type="list" allowBlank="1" showInputMessage="1" showErrorMessage="1" sqref="X9 Y9:AC9 X10 Y10:AC10 Y12 Z12 AA12 AB12 AC12 X16 Y16:AC16 X24 Y24:AC24 F26 F27 F28 X98 Y98:AC98 F101 F102 F108 F109 F113 X113 Y113:AC113 F114 X114 Y114:AC114 F115 X115 Y115:AC115 F116 X116 Y116:AC116 F117 X117 Y117:AC117 F118 X118 Y118:AC118 F119 X119 Y119:AC119 X120 Y120:AC120 X121 Y121:AA121 AB121 AC121 F122 X122 Y122:AC122 F127 X127:AC127 F128 X128 Z128:AC128 Y129:AC129 F130 X130 Y130 Z130 AA130 AB130 AC130 F139 F187 X187 Y187:AC187 F189 X189 Y189 Z189 AA189 AB189 AC189 F190 F191 F192 F193 F194 F195 F196 F197 F198 X257:AC257 X456:AC456 X457:AC457 X460:AC460 X461:AC461 X462:AC462 X469 Y469:AC469 X488:AC488 AM489 AN489:AO489 X492 Y492:AC492 Y493 Z493 AA493 AB493 AC493 X494 Y494:AC494 X495 Y495:AC495 F120:F121 F141:F142 F145:F146 F148:F149 F151:F152 X13:X15 X17:X19 X20:X23 X442:X444 Y17:AC19 Y13:AC15 Y442:AC444 X341:AC342 Y20:AC23">
      <formula1>#REF!</formula1>
    </dataValidation>
    <dataValidation type="list" allowBlank="1" showInputMessage="1" showErrorMessage="1" sqref="F58 F59">
      <formula1>$AB$4:$AB$7</formula1>
    </dataValidation>
    <dataValidation type="list" allowBlank="1" showInputMessage="1" showErrorMessage="1" sqref="X427">
      <formula1>$AN$7:$AN$8</formula1>
    </dataValidation>
    <dataValidation type="list" allowBlank="1" showInputMessage="1" showErrorMessage="1" sqref="F54 F177 F178 F179 F180 F283 F321 F331 F448 F450 F454 F496:F497">
      <formula1>$AM$4:$AM$6</formula1>
    </dataValidation>
    <dataValidation type="list" allowBlank="1" showInputMessage="1" showErrorMessage="1" sqref="F90 F91 F92 F93 F94 F95 F96 F97 F455 F486 F487">
      <formula1>$AB$4:$AB$5</formula1>
    </dataValidation>
    <dataValidation type="list" allowBlank="1" showInputMessage="1" showErrorMessage="1" sqref="X100 F104 F105 F236 F237 F238 F274 X328 F432 F435 F459 F466 F489 F74:F75 F425:F426 F429:F431">
      <formula1>$AM$4:$AM$5</formula1>
    </dataValidation>
    <dataValidation type="list" allowBlank="1" showInputMessage="1" showErrorMessage="1" sqref="F172 F173">
      <formula1>$AX$4:$AX$6</formula1>
    </dataValidation>
    <dataValidation type="list" allowBlank="1" showInputMessage="1" showErrorMessage="1" sqref="F328">
      <formula1>$AL$4:$AL$6</formula1>
    </dataValidation>
    <dataValidation type="list" allowBlank="1" showInputMessage="1" showErrorMessage="1" sqref="F427">
      <formula1>$AM$7:$AM$8</formula1>
    </dataValidation>
    <dataValidation type="list" allowBlank="1" showInputMessage="1" showErrorMessage="1" sqref="Y427:AC427">
      <formula1>$AO$7:$AO$8</formula1>
    </dataValidation>
    <dataValidation type="list" allowBlank="1" showInputMessage="1" showErrorMessage="1" sqref="F462">
      <formula1>$AN$4:$AN$6</formula1>
    </dataValidation>
  </dataValidations>
  <printOptions horizontalCentered="1"/>
  <pageMargins left="0.28000000000000003" right="0.3" top="0.59027777777777801" bottom="0.51" header="0.51180555555555596" footer="0.51180555555555596"/>
  <pageSetup paperSize="8" scale="38" fitToHeight="0" orientation="landscape" useFirstPageNumber="1"/>
  <headerFooter>
    <oddFooter>&amp;C- &amp;P -</oddFooter>
  </headerFooter>
  <ignoredErrors>
    <ignoredError sqref="K6:W6" evalError="1"/>
    <ignoredError sqref="J104" formula="1"/>
    <ignoredError sqref="J249:L249 AD434:AF434 J428 P428" formulaRang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3</vt:i4>
      </vt:variant>
    </vt:vector>
  </HeadingPairs>
  <TitlesOfParts>
    <vt:vector size="5" baseType="lpstr">
      <vt:lpstr>项目库汇总表</vt:lpstr>
      <vt:lpstr>项目库明细表</vt:lpstr>
      <vt:lpstr>项目库明细表!Print_Area</vt:lpstr>
      <vt:lpstr>项目库汇总表!Print_Titles</vt:lpstr>
      <vt:lpstr>项目库明细表!Print_Titles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GHZ</dc:creator>
  <cp:lastModifiedBy>用户政府办</cp:lastModifiedBy>
  <cp:lastPrinted>2020-11-08T09:31:00Z</cp:lastPrinted>
  <dcterms:created xsi:type="dcterms:W3CDTF">2019-07-20T09:28:00Z</dcterms:created>
  <dcterms:modified xsi:type="dcterms:W3CDTF">2021-05-25T07:53:16Z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2052-11.1.0.10495</vt:lpwstr>
  </property>
  <property fmtid="{D5CDD505-2E9C-101B-9397-08002B2CF9AE}" pid="3" name="ICV">
    <vt:lpwstr>73E8E572EF41404E804F1122EE92D172</vt:lpwstr>
  </property>
</Properties>
</file>